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509"/>
  </bookViews>
  <sheets>
    <sheet name="目录" sheetId="11" r:id="rId1"/>
    <sheet name="结算汇总" sheetId="10" r:id="rId2"/>
    <sheet name="结算明细表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<sst xmlns="http://schemas.openxmlformats.org/spreadsheetml/2006/main" count="157" uniqueCount="111">
  <si>
    <t>栾川山水文苑项目S1地块工程造价咨询服务合同结算资料存档目录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</si>
  <si>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</si>
  <si>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</si>
  <si>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</si>
  <si>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</si>
  <si>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</si>
  <si>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</si>
  <si>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栾川山水文苑项目S1地块工程造价咨询服务合同结算审批表</t>
  </si>
  <si>
    <t>1份1页</t>
  </si>
  <si>
    <t>第1页</t>
  </si>
  <si>
    <t>原件</t>
  </si>
  <si>
    <t>资料存档目录</t>
  </si>
  <si>
    <t>第2页</t>
  </si>
  <si>
    <t>结算协议书</t>
  </si>
  <si>
    <t>1份2页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</si>
  <si>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</si>
  <si>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</si>
  <si>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</si>
  <si>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</si>
  <si>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</si>
  <si>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</si>
  <si>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</si>
  <si>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</si>
  <si>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</si>
  <si>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</si>
  <si>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</si>
  <si>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工程往来账目明细</t>
  </si>
  <si>
    <t>第9页</t>
  </si>
  <si>
    <t>合同审批</t>
  </si>
  <si>
    <t>1份26页</t>
  </si>
  <si>
    <t>第10-35页</t>
  </si>
  <si>
    <t>复印件</t>
  </si>
  <si>
    <t>其他报送资料</t>
  </si>
  <si>
    <t>1份3页</t>
  </si>
  <si>
    <t>第36-38页</t>
  </si>
  <si>
    <t>造价师：</t>
  </si>
  <si>
    <t>日期：</t>
  </si>
  <si>
    <t>栾川山水文苑项目S1地块工程造价咨询服务合同结算汇总表</t>
  </si>
  <si>
    <t xml:space="preserve">合同编号：LCS1-QQ-004                                   合同金额：987,118.00元 </t>
  </si>
  <si>
    <t>合同名称：栾川s1地块及售楼部建设工程监理合同</t>
  </si>
  <si>
    <t>甲    方：栾川县浩德颐康文旅有限公司</t>
  </si>
  <si>
    <t>乙    方：建基工程咨询有限公司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</si>
  <si>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</si>
  <si>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</si>
  <si>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</si>
  <si>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</si>
  <si>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</si>
  <si>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</si>
  <si>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</si>
  <si>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</si>
  <si>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</si>
  <si>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</si>
  <si>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</si>
  <si>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</si>
  <si>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</si>
  <si>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</si>
  <si>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</si>
  <si>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</si>
  <si>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</si>
  <si>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</si>
  <si>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</si>
  <si>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</si>
  <si>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</si>
  <si>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</si>
  <si>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</si>
  <si>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</si>
  <si>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</si>
  <si>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</si>
  <si>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</si>
  <si>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</si>
  <si>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</si>
  <si>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</si>
  <si>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</si>
  <si>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</si>
  <si>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</si>
  <si>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</si>
  <si>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栾川s1地块及售楼部建设工程监理合同结算明细表</t>
  </si>
  <si>
    <t>分项名称</t>
  </si>
  <si>
    <t>单位</t>
  </si>
  <si>
    <t>施工证面积</t>
  </si>
  <si>
    <t>合同单价（元/m2）</t>
  </si>
  <si>
    <t>合价(元)</t>
  </si>
  <si>
    <t>1#</t>
  </si>
  <si>
    <t>m2</t>
  </si>
  <si>
    <t>2#</t>
  </si>
  <si>
    <t>3#</t>
  </si>
  <si>
    <t>5#</t>
  </si>
  <si>
    <t>6#</t>
  </si>
  <si>
    <t>7#</t>
  </si>
  <si>
    <t>8#</t>
  </si>
  <si>
    <t>9#</t>
  </si>
  <si>
    <t>10#</t>
  </si>
  <si>
    <t>11#</t>
  </si>
  <si>
    <t>12#</t>
  </si>
  <si>
    <t>13#</t>
  </si>
  <si>
    <t>15#</t>
  </si>
  <si>
    <t>16#</t>
  </si>
  <si>
    <t>17#</t>
  </si>
  <si>
    <t>18#</t>
  </si>
  <si>
    <t>19#</t>
  </si>
  <si>
    <t>20#</t>
  </si>
  <si>
    <t>配套用房</t>
  </si>
  <si>
    <t>地下室</t>
  </si>
  <si>
    <t>人防地下车库</t>
  </si>
  <si>
    <t>详见补充协议</t>
  </si>
  <si>
    <t>售楼部</t>
  </si>
  <si>
    <t>违约扣款</t>
  </si>
  <si>
    <t>合计</t>
  </si>
  <si>
    <t>最终结算</t>
  </si>
  <si>
    <t>甲方</t>
  </si>
  <si>
    <t>乙方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</si>
</sst>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[DBNum2][$RMB]General;[Red][DBNum2][$RMB]General"/>
    <numFmt numFmtId="178" formatCode="0.00_ "/>
    <numFmt numFmtId="179" formatCode="#,##0.00&quot;元&quot;"/>
    <numFmt numFmtId="180" formatCode="0_ "/>
  </numFmts>
  <fonts count="4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微软雅黑"/>
      <charset val="134"/>
    </font>
    <font>
      <b/>
      <sz val="12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0"/>
      <name val="宋体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b/>
      <sz val="12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6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4" borderId="6" applyNumberFormat="0" applyAlignment="0" applyProtection="0">
      <alignment vertical="center"/>
    </xf>
    <xf numFmtId="0" fontId="33" fillId="5" borderId="8" applyNumberFormat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</cellStyleXfs>
  <cellXfs count="6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77" fontId="9" fillId="0" borderId="0" xfId="0" applyNumberFormat="1" applyFont="1" applyFill="1" applyAlignment="1">
      <alignment vertical="center"/>
    </xf>
    <xf numFmtId="177" fontId="10" fillId="0" borderId="0" xfId="0" applyNumberFormat="1" applyFont="1" applyFill="1" applyAlignment="1">
      <alignment horizontal="center" vertical="center"/>
    </xf>
    <xf numFmtId="177" fontId="11" fillId="0" borderId="0" xfId="0" applyNumberFormat="1" applyFont="1" applyFill="1" applyAlignment="1">
      <alignment horizontal="left" vertical="center" wrapText="1"/>
    </xf>
    <xf numFmtId="177" fontId="11" fillId="0" borderId="0" xfId="0" applyNumberFormat="1" applyFont="1" applyFill="1" applyBorder="1" applyAlignment="1">
      <alignment horizontal="left" vertical="center" wrapText="1"/>
    </xf>
    <xf numFmtId="177" fontId="12" fillId="0" borderId="1" xfId="0" applyNumberFormat="1" applyFont="1" applyFill="1" applyBorder="1" applyAlignment="1">
      <alignment horizontal="center" vertical="center" wrapText="1"/>
    </xf>
    <xf numFmtId="177" fontId="12" fillId="0" borderId="1" xfId="0" applyNumberFormat="1" applyFont="1" applyFill="1" applyBorder="1" applyAlignment="1">
      <alignment horizontal="center" vertical="top" wrapText="1"/>
    </xf>
    <xf numFmtId="177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justify" vertical="top" wrapText="1"/>
    </xf>
    <xf numFmtId="178" fontId="14" fillId="0" borderId="1" xfId="0" applyNumberFormat="1" applyFont="1" applyFill="1" applyBorder="1" applyAlignment="1">
      <alignment horizontal="justify" vertical="top" wrapText="1"/>
    </xf>
    <xf numFmtId="177" fontId="14" fillId="0" borderId="1" xfId="0" applyNumberFormat="1" applyFont="1" applyFill="1" applyBorder="1" applyAlignment="1">
      <alignment horizontal="justify" vertical="top" wrapText="1"/>
    </xf>
    <xf numFmtId="179" fontId="14" fillId="0" borderId="1" xfId="0" applyNumberFormat="1" applyFont="1" applyFill="1" applyBorder="1" applyAlignment="1">
      <alignment horizontal="justify" vertical="top" wrapText="1"/>
    </xf>
    <xf numFmtId="177" fontId="11" fillId="0" borderId="1" xfId="0" applyNumberFormat="1" applyFont="1" applyFill="1" applyBorder="1" applyAlignment="1">
      <alignment horizontal="left" vertical="top" wrapText="1"/>
    </xf>
    <xf numFmtId="177" fontId="15" fillId="0" borderId="0" xfId="0" applyNumberFormat="1" applyFont="1" applyFill="1" applyAlignment="1">
      <alignment vertical="center" wrapText="1"/>
    </xf>
    <xf numFmtId="177" fontId="16" fillId="0" borderId="0" xfId="0" applyNumberFormat="1" applyFont="1" applyFill="1" applyAlignment="1">
      <alignment horizontal="left" vertical="center"/>
    </xf>
    <xf numFmtId="177" fontId="13" fillId="0" borderId="0" xfId="0" applyNumberFormat="1" applyFont="1" applyFill="1" applyAlignment="1">
      <alignment horizontal="justify" vertical="center"/>
    </xf>
    <xf numFmtId="177" fontId="17" fillId="0" borderId="0" xfId="0" applyNumberFormat="1" applyFont="1" applyFill="1" applyAlignment="1">
      <alignment vertical="center"/>
    </xf>
    <xf numFmtId="177" fontId="18" fillId="0" borderId="0" xfId="0" applyNumberFormat="1" applyFont="1" applyFill="1" applyBorder="1" applyAlignment="1">
      <alignment vertical="center"/>
    </xf>
    <xf numFmtId="177" fontId="18" fillId="0" borderId="0" xfId="0" applyNumberFormat="1" applyFont="1" applyFill="1" applyAlignment="1">
      <alignment vertical="center"/>
    </xf>
    <xf numFmtId="177" fontId="19" fillId="0" borderId="0" xfId="0" applyNumberFormat="1" applyFont="1" applyFill="1" applyAlignment="1">
      <alignment vertical="center"/>
    </xf>
    <xf numFmtId="177" fontId="9" fillId="0" borderId="0" xfId="0" applyNumberFormat="1" applyFont="1" applyFill="1" applyAlignment="1">
      <alignment horizontal="center" vertical="center" wrapText="1"/>
    </xf>
    <xf numFmtId="177" fontId="9" fillId="0" borderId="0" xfId="0" applyNumberFormat="1" applyFont="1" applyFill="1" applyAlignment="1">
      <alignment vertical="center" wrapText="1"/>
    </xf>
    <xf numFmtId="177" fontId="9" fillId="0" borderId="0" xfId="0" applyNumberFormat="1" applyFont="1" applyFill="1" applyAlignment="1">
      <alignment horizontal="left" vertical="center" wrapText="1"/>
    </xf>
    <xf numFmtId="177" fontId="20" fillId="0" borderId="0" xfId="0" applyNumberFormat="1" applyFont="1" applyFill="1" applyAlignment="1">
      <alignment horizontal="center" vertical="center" wrapText="1"/>
    </xf>
    <xf numFmtId="177" fontId="20" fillId="0" borderId="0" xfId="0" applyNumberFormat="1" applyFont="1" applyFill="1" applyAlignment="1">
      <alignment vertical="center" wrapText="1"/>
    </xf>
    <xf numFmtId="177" fontId="20" fillId="0" borderId="1" xfId="0" applyNumberFormat="1" applyFont="1" applyFill="1" applyBorder="1" applyAlignment="1">
      <alignment horizontal="center" vertical="center" wrapText="1"/>
    </xf>
    <xf numFmtId="180" fontId="14" fillId="0" borderId="1" xfId="0" applyNumberFormat="1" applyFont="1" applyFill="1" applyBorder="1" applyAlignment="1">
      <alignment horizontal="center" vertical="center" wrapText="1"/>
    </xf>
    <xf numFmtId="177" fontId="0" fillId="0" borderId="1" xfId="22" applyNumberFormat="1" applyFont="1" applyFill="1" applyBorder="1" applyAlignment="1">
      <alignment vertical="center" wrapText="1"/>
    </xf>
    <xf numFmtId="177" fontId="0" fillId="0" borderId="1" xfId="22" applyNumberFormat="1" applyFont="1" applyFill="1" applyBorder="1" applyAlignment="1">
      <alignment horizontal="center" vertical="center" wrapText="1"/>
    </xf>
    <xf numFmtId="177" fontId="17" fillId="0" borderId="0" xfId="0" applyNumberFormat="1" applyFont="1" applyFill="1" applyAlignment="1">
      <alignment vertical="center" wrapText="1"/>
    </xf>
    <xf numFmtId="177" fontId="21" fillId="0" borderId="0" xfId="0" applyNumberFormat="1" applyFont="1" applyFill="1" applyAlignment="1">
      <alignment vertical="center" wrapText="1"/>
    </xf>
    <xf numFmtId="177" fontId="21" fillId="0" borderId="0" xfId="0" applyNumberFormat="1" applyFont="1" applyFill="1" applyBorder="1" applyAlignment="1">
      <alignment vertical="center" wrapText="1"/>
    </xf>
    <xf numFmtId="177" fontId="19" fillId="0" borderId="0" xfId="0" applyNumberFormat="1" applyFont="1" applyFill="1" applyBorder="1" applyAlignment="1">
      <alignment vertical="center" wrapText="1"/>
    </xf>
    <xf numFmtId="177" fontId="19" fillId="0" borderId="0" xfId="0" applyNumberFormat="1" applyFont="1" applyFill="1" applyAlignment="1">
      <alignment vertical="center" wrapText="1"/>
    </xf>
    <xf numFmtId="177" fontId="9" fillId="0" borderId="1" xfId="0" applyNumberFormat="1" applyFont="1" applyFill="1" applyBorder="1" applyAlignment="1">
      <alignment horizontal="left" vertical="top" wrapText="1"/>
    </xf>
    <xf numFmtId="177" fontId="18" fillId="0" borderId="0" xfId="0" applyNumberFormat="1" applyFont="1" applyFill="1" applyBorder="1" applyAlignment="1">
      <alignment vertical="center" wrapText="1"/>
    </xf>
    <xf numFmtId="177" fontId="18" fillId="0" borderId="0" xfId="0" applyNumberFormat="1" applyFont="1" applyFill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4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abSelected="1" workbookViewId="0">
      <selection activeCell="D10" sqref="D10:D11"/>
    </sheetView>
  </sheetViews>
  <sheetFormatPr defaultColWidth="9" defaultRowHeight="14.25"/>
  <cols>
    <col min="1" max="1" width="7.25" style="44" customWidth="1"/>
    <col min="2" max="2" width="40" style="45" customWidth="1"/>
    <col min="3" max="3" width="8.875" style="44" customWidth="1"/>
    <col min="4" max="4" width="9.625" style="44" customWidth="1"/>
    <col min="5" max="5" width="11" style="45" customWidth="1"/>
    <col min="6" max="6" width="6.5" style="46" customWidth="1"/>
    <col min="7" max="7" width="8.5" style="45" customWidth="1"/>
    <col min="8" max="10" width="9" style="45"/>
    <col min="11" max="11" width="9.75" style="45" customWidth="1"/>
    <col min="12" max="12" width="9" style="45"/>
    <col min="13" max="16384" width="9" style="25"/>
  </cols>
  <sheetData>
    <row r="1" s="25" customFormat="1" ht="57.95" customHeight="1" spans="1:12">
      <c r="A1" s="47" t="s">
        <v>0</v>
      </c>
      <c r="B1" s="47"/>
      <c r="C1" s="47"/>
      <c r="D1" s="47"/>
      <c r="E1" s="47"/>
      <c r="F1" s="47"/>
      <c r="G1" s="48"/>
      <c r="H1" s="48"/>
      <c r="I1" s="48"/>
      <c r="J1" s="45"/>
      <c r="K1" s="45"/>
      <c r="L1" s="45"/>
    </row>
    <row r="2" s="25" customFormat="1" ht="30.75" customHeight="1" spans="1:12">
      <c r="A2" s="49" t="s">
        <v>1</v>
      </c>
      <c r="B2" s="49" t="s">
        <v>2</v>
      </c>
      <c r="C2" s="49" t="s">
        <v>3</v>
      </c>
      <c r="D2" s="49" t="s">
        <v>4</v>
      </c>
      <c r="E2" s="49" t="s">
        <v>5</v>
      </c>
      <c r="F2" s="49" t="s">
        <v>6</v>
      </c>
      <c r="G2" s="45"/>
      <c r="H2" s="45"/>
      <c r="I2" s="45"/>
      <c r="J2" s="45"/>
      <c r="K2" s="45"/>
      <c r="L2" s="45"/>
    </row>
    <row r="3" s="40" customFormat="1" ht="36" customHeight="1" spans="1:12">
      <c r="A3" s="50">
        <v>1</v>
      </c>
      <c r="B3" s="51" t="s">
        <v>7</v>
      </c>
      <c r="C3" s="52" t="s">
        <v>8</v>
      </c>
      <c r="D3" s="52" t="s">
        <v>9</v>
      </c>
      <c r="E3" s="51" t="s">
        <v>10</v>
      </c>
      <c r="F3" s="51"/>
      <c r="G3" s="53"/>
      <c r="H3" s="53"/>
      <c r="I3" s="53"/>
      <c r="J3" s="53"/>
      <c r="K3" s="53"/>
      <c r="L3" s="53"/>
    </row>
    <row r="4" s="40" customFormat="1" ht="27" customHeight="1" spans="1:12">
      <c r="A4" s="50">
        <v>2</v>
      </c>
      <c r="B4" s="51" t="s">
        <v>11</v>
      </c>
      <c r="C4" s="52" t="s">
        <v>8</v>
      </c>
      <c r="D4" s="52" t="s">
        <v>12</v>
      </c>
      <c r="E4" s="51" t="s">
        <v>10</v>
      </c>
      <c r="F4" s="51"/>
      <c r="G4" s="53"/>
      <c r="H4" s="53"/>
      <c r="I4" s="53"/>
      <c r="J4" s="53"/>
      <c r="K4" s="53"/>
      <c r="L4" s="53"/>
    </row>
    <row r="5" s="40" customFormat="1" ht="27" customHeight="1" spans="1:12">
      <c r="A5" s="50">
        <v>3</v>
      </c>
      <c r="B5" s="51" t="s">
        <v>13</v>
      </c>
      <c r="C5" s="52" t="s">
        <v>14</v>
      </c>
      <c r="D5" s="52" t="s">
        <v>15</v>
      </c>
      <c r="E5" s="51" t="s">
        <v>10</v>
      </c>
      <c r="F5" s="51"/>
      <c r="G5" s="53"/>
      <c r="H5" s="53"/>
      <c r="I5" s="53"/>
      <c r="J5" s="53"/>
      <c r="K5" s="53"/>
      <c r="L5" s="53"/>
    </row>
    <row r="6" s="40" customFormat="1" ht="27" customHeight="1" spans="1:12">
      <c r="A6" s="50">
        <v>4</v>
      </c>
      <c r="B6" s="51" t="s">
        <v>16</v>
      </c>
      <c r="C6" s="52" t="s">
        <v>8</v>
      </c>
      <c r="D6" s="52" t="s">
        <v>17</v>
      </c>
      <c r="E6" s="51" t="s">
        <v>10</v>
      </c>
      <c r="F6" s="51"/>
      <c r="G6" s="53"/>
      <c r="H6" s="53"/>
      <c r="I6" s="53"/>
      <c r="J6" s="53"/>
      <c r="K6" s="53"/>
      <c r="L6" s="53"/>
    </row>
    <row r="7" s="40" customFormat="1" ht="27" customHeight="1" spans="1:12">
      <c r="A7" s="50">
        <v>5</v>
      </c>
      <c r="B7" s="51" t="s">
        <v>18</v>
      </c>
      <c r="C7" s="52" t="s">
        <v>8</v>
      </c>
      <c r="D7" s="52" t="s">
        <v>19</v>
      </c>
      <c r="E7" s="51" t="s">
        <v>10</v>
      </c>
      <c r="F7" s="51"/>
      <c r="G7" s="53"/>
      <c r="H7" s="53"/>
      <c r="I7" s="53"/>
      <c r="J7" s="53"/>
      <c r="K7" s="53"/>
      <c r="L7" s="53"/>
    </row>
    <row r="8" s="40" customFormat="1" ht="32.1" customHeight="1" spans="1:12">
      <c r="A8" s="50">
        <v>6</v>
      </c>
      <c r="B8" s="51" t="s">
        <v>20</v>
      </c>
      <c r="C8" s="52" t="s">
        <v>8</v>
      </c>
      <c r="D8" s="52" t="s">
        <v>21</v>
      </c>
      <c r="E8" s="51" t="s">
        <v>10</v>
      </c>
      <c r="F8" s="51"/>
      <c r="G8" s="54"/>
      <c r="H8" s="53"/>
      <c r="I8" s="53"/>
      <c r="J8" s="53"/>
      <c r="K8" s="53"/>
      <c r="L8" s="53"/>
    </row>
    <row r="9" s="40" customFormat="1" ht="32.1" customHeight="1" spans="1:12">
      <c r="A9" s="50">
        <v>7</v>
      </c>
      <c r="B9" s="51" t="s">
        <v>22</v>
      </c>
      <c r="C9" s="52" t="s">
        <v>8</v>
      </c>
      <c r="D9" s="52" t="s">
        <v>23</v>
      </c>
      <c r="E9" s="51" t="s">
        <v>10</v>
      </c>
      <c r="F9" s="51"/>
      <c r="G9" s="54"/>
      <c r="H9" s="53"/>
      <c r="I9" s="53"/>
      <c r="J9" s="53"/>
      <c r="K9" s="53"/>
      <c r="L9" s="53"/>
    </row>
    <row r="10" s="41" customFormat="1" ht="32.1" customHeight="1" spans="1:12">
      <c r="A10" s="50">
        <v>8</v>
      </c>
      <c r="B10" s="51" t="s">
        <v>24</v>
      </c>
      <c r="C10" s="52" t="s">
        <v>8</v>
      </c>
      <c r="D10" s="52" t="s">
        <v>25</v>
      </c>
      <c r="E10" s="51" t="s">
        <v>10</v>
      </c>
      <c r="F10" s="51"/>
      <c r="G10" s="55"/>
      <c r="H10" s="56"/>
      <c r="I10" s="59"/>
      <c r="J10" s="59"/>
      <c r="K10" s="59"/>
      <c r="L10" s="59"/>
    </row>
    <row r="11" s="42" customFormat="1" ht="32.1" customHeight="1" spans="1:12">
      <c r="A11" s="50">
        <v>9</v>
      </c>
      <c r="B11" s="51" t="s">
        <v>26</v>
      </c>
      <c r="C11" s="52" t="s">
        <v>8</v>
      </c>
      <c r="D11" s="52" t="s">
        <v>27</v>
      </c>
      <c r="E11" s="51" t="s">
        <v>10</v>
      </c>
      <c r="F11" s="51"/>
      <c r="G11" s="54"/>
      <c r="H11" s="57"/>
      <c r="I11" s="60"/>
      <c r="J11" s="60"/>
      <c r="K11" s="60"/>
      <c r="L11" s="60"/>
    </row>
    <row r="12" s="42" customFormat="1" ht="32.1" customHeight="1" spans="1:12">
      <c r="A12" s="50">
        <v>11</v>
      </c>
      <c r="B12" s="51" t="s">
        <v>28</v>
      </c>
      <c r="C12" s="52" t="s">
        <v>29</v>
      </c>
      <c r="D12" s="52" t="s">
        <v>30</v>
      </c>
      <c r="E12" s="51" t="s">
        <v>31</v>
      </c>
      <c r="F12" s="51"/>
      <c r="G12" s="54"/>
      <c r="H12" s="57"/>
      <c r="I12" s="60"/>
      <c r="J12" s="60"/>
      <c r="K12" s="60"/>
      <c r="L12" s="60"/>
    </row>
    <row r="13" s="43" customFormat="1" ht="33" customHeight="1" spans="1:12">
      <c r="A13" s="50">
        <v>12</v>
      </c>
      <c r="B13" s="51" t="s">
        <v>32</v>
      </c>
      <c r="C13" s="52" t="s">
        <v>33</v>
      </c>
      <c r="D13" s="52" t="s">
        <v>34</v>
      </c>
      <c r="E13" s="51" t="s">
        <v>10</v>
      </c>
      <c r="F13" s="51"/>
      <c r="G13" s="54"/>
      <c r="H13" s="57"/>
      <c r="I13" s="57"/>
      <c r="J13" s="57"/>
      <c r="K13" s="57"/>
      <c r="L13" s="57"/>
    </row>
    <row r="14" s="25" customFormat="1" ht="33.95" customHeight="1" spans="1:12">
      <c r="A14" s="58" t="s">
        <v>35</v>
      </c>
      <c r="B14" s="58"/>
      <c r="C14" s="58" t="s">
        <v>36</v>
      </c>
      <c r="D14" s="58"/>
      <c r="E14" s="58"/>
      <c r="F14" s="58"/>
      <c r="G14" s="45"/>
      <c r="H14" s="45"/>
      <c r="I14" s="45"/>
      <c r="J14" s="45"/>
      <c r="K14" s="45"/>
      <c r="L14" s="45"/>
    </row>
    <row r="15" s="25" customFormat="1" ht="26.1" customHeight="1" spans="1:12">
      <c r="A15" s="58"/>
      <c r="B15" s="58"/>
      <c r="C15" s="58"/>
      <c r="D15" s="58"/>
      <c r="E15" s="58"/>
      <c r="F15" s="58"/>
      <c r="G15" s="45"/>
      <c r="H15" s="45"/>
      <c r="I15" s="45"/>
      <c r="J15" s="45"/>
      <c r="K15" s="45"/>
      <c r="L15" s="45"/>
    </row>
    <row r="30" ht="43.5" customHeight="1"/>
  </sheetData>
  <mergeCells count="3">
    <mergeCell ref="A1:F1"/>
    <mergeCell ref="A14:B15"/>
    <mergeCell ref="C14:F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opLeftCell="A3" workbookViewId="0">
      <selection activeCell="M7" sqref="M7"/>
    </sheetView>
  </sheetViews>
  <sheetFormatPr defaultColWidth="9" defaultRowHeight="14.25" outlineLevelCol="7"/>
  <cols>
    <col min="1" max="2" width="9" style="25"/>
    <col min="3" max="3" width="3.25" style="25" customWidth="1"/>
    <col min="4" max="4" width="9.25" style="25" customWidth="1"/>
    <col min="5" max="5" width="13.875" style="25" customWidth="1"/>
    <col min="6" max="6" width="12" style="25" customWidth="1"/>
    <col min="7" max="7" width="15" style="25" customWidth="1"/>
    <col min="8" max="8" width="14.75" style="25" customWidth="1"/>
    <col min="9" max="16384" width="9" style="25"/>
  </cols>
  <sheetData>
    <row r="1" s="25" customFormat="1" ht="37.5" customHeight="1" spans="1:8">
      <c r="A1" s="26" t="s">
        <v>37</v>
      </c>
      <c r="B1" s="26"/>
      <c r="C1" s="26"/>
      <c r="D1" s="26"/>
      <c r="E1" s="26"/>
      <c r="F1" s="26"/>
      <c r="G1" s="26"/>
      <c r="H1" s="26"/>
    </row>
    <row r="2" s="25" customFormat="1" ht="31.9" customHeight="1" spans="1:8">
      <c r="A2" s="27" t="s">
        <v>38</v>
      </c>
      <c r="B2" s="27"/>
      <c r="C2" s="27"/>
      <c r="D2" s="27"/>
      <c r="E2" s="27"/>
      <c r="F2" s="27"/>
      <c r="G2" s="27"/>
      <c r="H2" s="27"/>
    </row>
    <row r="3" s="25" customFormat="1" ht="23.25" customHeight="1" spans="1:8">
      <c r="A3" s="27" t="s">
        <v>39</v>
      </c>
      <c r="B3" s="27"/>
      <c r="C3" s="27"/>
      <c r="D3" s="27"/>
      <c r="E3" s="27"/>
      <c r="F3" s="27"/>
      <c r="G3" s="27"/>
      <c r="H3" s="27"/>
    </row>
    <row r="4" s="25" customFormat="1" ht="25.5" customHeight="1" spans="1:8">
      <c r="A4" s="27" t="s">
        <v>40</v>
      </c>
      <c r="B4" s="27"/>
      <c r="C4" s="27"/>
      <c r="D4" s="27"/>
      <c r="E4" s="27"/>
      <c r="F4" s="27"/>
      <c r="G4" s="27"/>
      <c r="H4" s="27"/>
    </row>
    <row r="5" s="25" customFormat="1" ht="30" customHeight="1" spans="1:8">
      <c r="A5" s="28" t="s">
        <v>41</v>
      </c>
      <c r="B5" s="28"/>
      <c r="C5" s="28"/>
      <c r="D5" s="28"/>
      <c r="E5" s="28"/>
      <c r="F5" s="28"/>
      <c r="G5" s="28"/>
      <c r="H5" s="28"/>
    </row>
    <row r="6" s="25" customFormat="1" ht="20.25" customHeight="1" spans="1:8">
      <c r="A6" s="29" t="s">
        <v>1</v>
      </c>
      <c r="B6" s="30" t="s">
        <v>42</v>
      </c>
      <c r="C6" s="30"/>
      <c r="D6" s="30"/>
      <c r="E6" s="30" t="s">
        <v>43</v>
      </c>
      <c r="F6" s="30" t="s">
        <v>44</v>
      </c>
      <c r="G6" s="30" t="s">
        <v>45</v>
      </c>
      <c r="H6" s="30" t="s">
        <v>46</v>
      </c>
    </row>
    <row r="7" s="25" customFormat="1" ht="20.25" customHeight="1" spans="1:8">
      <c r="A7" s="31" t="s">
        <v>47</v>
      </c>
      <c r="B7" s="32" t="s">
        <v>48</v>
      </c>
      <c r="C7" s="32"/>
      <c r="D7" s="32"/>
      <c r="E7" s="33">
        <f>E8+E9+E10+E11</f>
        <v>0</v>
      </c>
      <c r="F7" s="33">
        <v>0</v>
      </c>
      <c r="G7" s="33">
        <f>G8+G9+G10+G11</f>
        <v>0</v>
      </c>
      <c r="H7" s="33">
        <f>H8+H101+H10+H9+H11+H12</f>
        <v>986000</v>
      </c>
    </row>
    <row r="8" s="25" customFormat="1" ht="20.25" customHeight="1" spans="1:8">
      <c r="A8" s="33">
        <v>1.1</v>
      </c>
      <c r="B8" s="34" t="s">
        <v>49</v>
      </c>
      <c r="C8" s="34"/>
      <c r="D8" s="34"/>
      <c r="E8" s="33">
        <v>0</v>
      </c>
      <c r="F8" s="33">
        <v>0</v>
      </c>
      <c r="G8" s="33">
        <v>0</v>
      </c>
      <c r="H8" s="33">
        <f>结算明细表!F26</f>
        <v>986612.1</v>
      </c>
    </row>
    <row r="9" s="25" customFormat="1" ht="20.25" customHeight="1" spans="1:8">
      <c r="A9" s="33">
        <v>1.2</v>
      </c>
      <c r="B9" s="34" t="s">
        <v>50</v>
      </c>
      <c r="C9" s="34"/>
      <c r="D9" s="34"/>
      <c r="E9" s="33">
        <v>0</v>
      </c>
      <c r="F9" s="33">
        <v>0</v>
      </c>
      <c r="G9" s="33">
        <v>0</v>
      </c>
      <c r="H9" s="33"/>
    </row>
    <row r="10" s="25" customFormat="1" ht="20.25" customHeight="1" spans="1:8">
      <c r="A10" s="33">
        <v>1.3</v>
      </c>
      <c r="B10" s="34" t="s">
        <v>51</v>
      </c>
      <c r="C10" s="34"/>
      <c r="D10" s="34"/>
      <c r="E10" s="33">
        <v>0</v>
      </c>
      <c r="F10" s="33">
        <v>0</v>
      </c>
      <c r="G10" s="33">
        <v>0</v>
      </c>
      <c r="H10" s="34"/>
    </row>
    <row r="11" s="25" customFormat="1" ht="20.25" customHeight="1" spans="1:8">
      <c r="A11" s="33">
        <v>1.4</v>
      </c>
      <c r="B11" s="34" t="s">
        <v>52</v>
      </c>
      <c r="C11" s="34"/>
      <c r="D11" s="34"/>
      <c r="E11" s="33">
        <v>0</v>
      </c>
      <c r="F11" s="33">
        <v>0</v>
      </c>
      <c r="G11" s="33">
        <v>0</v>
      </c>
      <c r="H11" s="33"/>
    </row>
    <row r="12" s="25" customFormat="1" ht="20.25" customHeight="1" spans="1:8">
      <c r="A12" s="33">
        <v>1.5</v>
      </c>
      <c r="B12" s="34" t="s">
        <v>53</v>
      </c>
      <c r="C12" s="34"/>
      <c r="D12" s="34"/>
      <c r="E12" s="34"/>
      <c r="F12" s="34"/>
      <c r="G12" s="34"/>
      <c r="H12" s="33">
        <f>结算明细表!F27-结算明细表!F26</f>
        <v>-612.099999999977</v>
      </c>
    </row>
    <row r="13" s="25" customFormat="1" ht="20.25" customHeight="1" spans="1:8">
      <c r="A13" s="31" t="s">
        <v>54</v>
      </c>
      <c r="B13" s="32" t="s">
        <v>55</v>
      </c>
      <c r="C13" s="32"/>
      <c r="D13" s="32"/>
      <c r="E13" s="33">
        <v>0</v>
      </c>
      <c r="F13" s="33"/>
      <c r="G13" s="33">
        <v>0</v>
      </c>
      <c r="H13" s="33">
        <v>0</v>
      </c>
    </row>
    <row r="14" s="25" customFormat="1" ht="20.25" customHeight="1" spans="1:8">
      <c r="A14" s="33">
        <v>2.1</v>
      </c>
      <c r="B14" s="34" t="s">
        <v>56</v>
      </c>
      <c r="C14" s="34"/>
      <c r="D14" s="34"/>
      <c r="E14" s="33">
        <v>0</v>
      </c>
      <c r="F14" s="33"/>
      <c r="G14" s="33">
        <v>0</v>
      </c>
      <c r="H14" s="33">
        <v>0</v>
      </c>
    </row>
    <row r="15" s="25" customFormat="1" ht="20.25" customHeight="1" spans="1:8">
      <c r="A15" s="33">
        <v>2.2</v>
      </c>
      <c r="B15" s="34" t="s">
        <v>56</v>
      </c>
      <c r="C15" s="34"/>
      <c r="D15" s="34"/>
      <c r="E15" s="33">
        <v>0</v>
      </c>
      <c r="F15" s="33"/>
      <c r="G15" s="33">
        <v>0</v>
      </c>
      <c r="H15" s="33">
        <v>0</v>
      </c>
    </row>
    <row r="16" s="25" customFormat="1" ht="20.25" customHeight="1" spans="1:8">
      <c r="A16" s="31" t="s">
        <v>57</v>
      </c>
      <c r="B16" s="32" t="s">
        <v>58</v>
      </c>
      <c r="C16" s="32"/>
      <c r="D16" s="34" t="s">
        <v>59</v>
      </c>
      <c r="E16" s="35">
        <f>H7</f>
        <v>986000</v>
      </c>
      <c r="F16" s="35"/>
      <c r="G16" s="35"/>
      <c r="H16" s="35"/>
    </row>
    <row r="17" s="25" customFormat="1" ht="20.25" customHeight="1" spans="1:8">
      <c r="A17" s="31"/>
      <c r="B17" s="32"/>
      <c r="C17" s="32"/>
      <c r="D17" s="34" t="s">
        <v>60</v>
      </c>
      <c r="E17" s="36">
        <f>E16</f>
        <v>986000</v>
      </c>
      <c r="F17" s="36"/>
      <c r="G17" s="36"/>
      <c r="H17" s="36"/>
    </row>
    <row r="18" s="25" customFormat="1" ht="20.25" customHeight="1" spans="1:8">
      <c r="A18" s="31" t="s">
        <v>61</v>
      </c>
      <c r="B18" s="32" t="s">
        <v>62</v>
      </c>
      <c r="C18" s="32"/>
      <c r="D18" s="32"/>
      <c r="E18" s="33">
        <v>0</v>
      </c>
      <c r="F18" s="33"/>
      <c r="G18" s="33"/>
      <c r="H18" s="33"/>
    </row>
    <row r="19" s="25" customFormat="1" ht="20.25" customHeight="1" spans="1:8">
      <c r="A19" s="33">
        <v>4.1</v>
      </c>
      <c r="B19" s="34" t="s">
        <v>63</v>
      </c>
      <c r="C19" s="34"/>
      <c r="D19" s="34"/>
      <c r="E19" s="33">
        <v>0</v>
      </c>
      <c r="F19" s="33"/>
      <c r="G19" s="33"/>
      <c r="H19" s="33"/>
    </row>
    <row r="20" s="25" customFormat="1" ht="20.25" customHeight="1" spans="1:8">
      <c r="A20" s="33">
        <v>4.2</v>
      </c>
      <c r="B20" s="34" t="s">
        <v>64</v>
      </c>
      <c r="C20" s="34"/>
      <c r="D20" s="34"/>
      <c r="E20" s="33">
        <v>0</v>
      </c>
      <c r="F20" s="33"/>
      <c r="G20" s="33"/>
      <c r="H20" s="33"/>
    </row>
    <row r="21" s="25" customFormat="1" ht="20.25" customHeight="1" spans="1:8">
      <c r="A21" s="31" t="s">
        <v>65</v>
      </c>
      <c r="B21" s="32" t="s">
        <v>66</v>
      </c>
      <c r="C21" s="32"/>
      <c r="D21" s="32"/>
      <c r="E21" s="33">
        <v>0</v>
      </c>
      <c r="F21" s="33"/>
      <c r="G21" s="33"/>
      <c r="H21" s="33"/>
    </row>
    <row r="22" s="25" customFormat="1" ht="20.25" customHeight="1" spans="1:8">
      <c r="A22" s="33">
        <v>5.1</v>
      </c>
      <c r="B22" s="34" t="s">
        <v>67</v>
      </c>
      <c r="C22" s="34"/>
      <c r="D22" s="34"/>
      <c r="E22" s="34" t="s">
        <v>68</v>
      </c>
      <c r="F22" s="34"/>
      <c r="G22" s="34"/>
      <c r="H22" s="34"/>
    </row>
    <row r="23" s="25" customFormat="1" ht="20.25" customHeight="1" spans="1:8">
      <c r="A23" s="33">
        <v>5.2</v>
      </c>
      <c r="B23" s="34" t="s">
        <v>69</v>
      </c>
      <c r="C23" s="34"/>
      <c r="D23" s="34"/>
      <c r="E23" s="34" t="s">
        <v>68</v>
      </c>
      <c r="F23" s="34"/>
      <c r="G23" s="34"/>
      <c r="H23" s="34"/>
    </row>
    <row r="24" s="25" customFormat="1" ht="20.25" customHeight="1" spans="1:8">
      <c r="A24" s="31" t="s">
        <v>70</v>
      </c>
      <c r="B24" s="32" t="s">
        <v>71</v>
      </c>
      <c r="C24" s="34" t="s">
        <v>59</v>
      </c>
      <c r="D24" s="34"/>
      <c r="E24" s="35">
        <f>E16</f>
        <v>986000</v>
      </c>
      <c r="F24" s="35"/>
      <c r="G24" s="35"/>
      <c r="H24" s="35"/>
    </row>
    <row r="25" s="25" customFormat="1" ht="20.25" customHeight="1" spans="1:8">
      <c r="A25" s="31"/>
      <c r="B25" s="32"/>
      <c r="C25" s="34" t="s">
        <v>60</v>
      </c>
      <c r="D25" s="34"/>
      <c r="E25" s="36">
        <f>E17</f>
        <v>986000</v>
      </c>
      <c r="F25" s="36"/>
      <c r="G25" s="36"/>
      <c r="H25" s="36"/>
    </row>
    <row r="26" s="25" customFormat="1" ht="20.25" customHeight="1" spans="1:8">
      <c r="A26" s="31" t="s">
        <v>72</v>
      </c>
      <c r="B26" s="32" t="s">
        <v>73</v>
      </c>
      <c r="C26" s="34" t="s">
        <v>59</v>
      </c>
      <c r="D26" s="34"/>
      <c r="E26" s="35">
        <f>E24</f>
        <v>986000</v>
      </c>
      <c r="F26" s="35"/>
      <c r="G26" s="35"/>
      <c r="H26" s="35"/>
    </row>
    <row r="27" s="25" customFormat="1" ht="20.25" customHeight="1" spans="1:8">
      <c r="A27" s="31"/>
      <c r="B27" s="32"/>
      <c r="C27" s="34" t="s">
        <v>60</v>
      </c>
      <c r="D27" s="34"/>
      <c r="E27" s="36">
        <f>E17</f>
        <v>986000</v>
      </c>
      <c r="F27" s="36"/>
      <c r="G27" s="36"/>
      <c r="H27" s="36"/>
    </row>
    <row r="28" s="25" customFormat="1" spans="1:8">
      <c r="A28" s="37"/>
      <c r="B28" s="37"/>
      <c r="C28" s="37"/>
      <c r="D28" s="37"/>
      <c r="E28" s="37"/>
      <c r="F28" s="37"/>
      <c r="G28" s="37"/>
      <c r="H28" s="37"/>
    </row>
    <row r="29" s="25" customFormat="1" spans="1:8">
      <c r="A29" s="38" t="s">
        <v>74</v>
      </c>
      <c r="B29" s="38"/>
      <c r="C29" s="38"/>
      <c r="D29" s="38"/>
      <c r="E29" s="38"/>
      <c r="F29" s="38"/>
      <c r="G29" s="38"/>
      <c r="H29" s="38"/>
    </row>
    <row r="30" s="25" customFormat="1" spans="1:1">
      <c r="A30" s="39"/>
    </row>
    <row r="31" s="25" customFormat="1" spans="1:1">
      <c r="A31" s="39"/>
    </row>
    <row r="32" s="25" customFormat="1" spans="1:8">
      <c r="A32" s="38" t="s">
        <v>75</v>
      </c>
      <c r="B32" s="38"/>
      <c r="C32" s="38"/>
      <c r="D32" s="38"/>
      <c r="E32" s="38"/>
      <c r="F32" s="38"/>
      <c r="G32" s="38"/>
      <c r="H32" s="38"/>
    </row>
    <row r="33" s="25" customFormat="1" spans="1:1">
      <c r="A33" s="39"/>
    </row>
  </sheetData>
  <mergeCells count="41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16:A17"/>
    <mergeCell ref="A24:A25"/>
    <mergeCell ref="A26:A27"/>
    <mergeCell ref="B24:B25"/>
    <mergeCell ref="B26:B27"/>
    <mergeCell ref="B16:C1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zoomScale="90" zoomScaleNormal="90" topLeftCell="A2" workbookViewId="0">
      <selection activeCell="H5" sqref="H5"/>
    </sheetView>
  </sheetViews>
  <sheetFormatPr defaultColWidth="9" defaultRowHeight="13.5" outlineLevelCol="6"/>
  <cols>
    <col min="1" max="1" width="6.25" style="1" customWidth="1"/>
    <col min="2" max="2" width="15.9666666666667" style="1" customWidth="1"/>
    <col min="3" max="3" width="10.8833333333333" style="1" customWidth="1"/>
    <col min="4" max="4" width="14.8583333333333" style="1" customWidth="1"/>
    <col min="5" max="5" width="12.2166666666667" style="1" customWidth="1"/>
    <col min="6" max="6" width="20.8333333333333" style="1" customWidth="1"/>
    <col min="7" max="7" width="12.875" style="1" customWidth="1"/>
    <col min="8" max="16384" width="9" style="1"/>
  </cols>
  <sheetData>
    <row r="1" s="1" customFormat="1" ht="20" customHeight="1" spans="1:7">
      <c r="A1" s="5" t="s">
        <v>76</v>
      </c>
      <c r="B1" s="5"/>
      <c r="C1" s="5"/>
      <c r="D1" s="5"/>
      <c r="E1" s="5"/>
      <c r="F1" s="5"/>
      <c r="G1" s="5"/>
    </row>
    <row r="2" s="2" customFormat="1" ht="36" customHeight="1" spans="1:7">
      <c r="A2" s="6" t="s">
        <v>1</v>
      </c>
      <c r="B2" s="6" t="s">
        <v>77</v>
      </c>
      <c r="C2" s="7" t="s">
        <v>78</v>
      </c>
      <c r="D2" s="6" t="s">
        <v>79</v>
      </c>
      <c r="E2" s="6" t="s">
        <v>80</v>
      </c>
      <c r="F2" s="6" t="s">
        <v>81</v>
      </c>
      <c r="G2" s="8" t="s">
        <v>6</v>
      </c>
    </row>
    <row r="3" s="3" customFormat="1" ht="24" customHeight="1" spans="1:7">
      <c r="A3" s="9">
        <v>1</v>
      </c>
      <c r="B3" s="10" t="s">
        <v>82</v>
      </c>
      <c r="C3" s="11" t="s">
        <v>83</v>
      </c>
      <c r="D3" s="10">
        <v>4066.8</v>
      </c>
      <c r="E3" s="9">
        <v>7</v>
      </c>
      <c r="F3" s="12">
        <f>E3*D3</f>
        <v>28467.6</v>
      </c>
      <c r="G3" s="13"/>
    </row>
    <row r="4" s="3" customFormat="1" ht="25" customHeight="1" spans="1:7">
      <c r="A4" s="9">
        <v>2</v>
      </c>
      <c r="B4" s="10" t="s">
        <v>84</v>
      </c>
      <c r="C4" s="11" t="s">
        <v>83</v>
      </c>
      <c r="D4" s="10">
        <v>5621.07</v>
      </c>
      <c r="E4" s="9">
        <v>7</v>
      </c>
      <c r="F4" s="12">
        <f t="shared" ref="F4:F23" si="0">E4*D4</f>
        <v>39347.49</v>
      </c>
      <c r="G4" s="13"/>
    </row>
    <row r="5" s="3" customFormat="1" ht="25" customHeight="1" spans="1:7">
      <c r="A5" s="9">
        <v>3</v>
      </c>
      <c r="B5" s="10" t="s">
        <v>85</v>
      </c>
      <c r="C5" s="11" t="s">
        <v>83</v>
      </c>
      <c r="D5" s="10">
        <v>6301.89</v>
      </c>
      <c r="E5" s="9">
        <v>7</v>
      </c>
      <c r="F5" s="12">
        <f t="shared" si="0"/>
        <v>44113.23</v>
      </c>
      <c r="G5" s="13"/>
    </row>
    <row r="6" s="3" customFormat="1" ht="25" customHeight="1" spans="1:7">
      <c r="A6" s="9">
        <v>4</v>
      </c>
      <c r="B6" s="10" t="s">
        <v>86</v>
      </c>
      <c r="C6" s="11" t="s">
        <v>83</v>
      </c>
      <c r="D6" s="10">
        <v>4560.19</v>
      </c>
      <c r="E6" s="9">
        <v>7</v>
      </c>
      <c r="F6" s="12">
        <f t="shared" si="0"/>
        <v>31921.33</v>
      </c>
      <c r="G6" s="13"/>
    </row>
    <row r="7" s="3" customFormat="1" ht="25" customHeight="1" spans="1:7">
      <c r="A7" s="9">
        <v>5</v>
      </c>
      <c r="B7" s="10" t="s">
        <v>87</v>
      </c>
      <c r="C7" s="11" t="s">
        <v>83</v>
      </c>
      <c r="D7" s="10">
        <v>4572.5</v>
      </c>
      <c r="E7" s="9">
        <v>7</v>
      </c>
      <c r="F7" s="12">
        <f t="shared" si="0"/>
        <v>32007.5</v>
      </c>
      <c r="G7" s="13"/>
    </row>
    <row r="8" s="3" customFormat="1" ht="25" customHeight="1" spans="1:7">
      <c r="A8" s="9">
        <v>6</v>
      </c>
      <c r="B8" s="10" t="s">
        <v>88</v>
      </c>
      <c r="C8" s="11" t="s">
        <v>83</v>
      </c>
      <c r="D8" s="10">
        <v>4591.54</v>
      </c>
      <c r="E8" s="9">
        <v>7</v>
      </c>
      <c r="F8" s="12">
        <f t="shared" si="0"/>
        <v>32140.78</v>
      </c>
      <c r="G8" s="13"/>
    </row>
    <row r="9" s="3" customFormat="1" ht="25" customHeight="1" spans="1:7">
      <c r="A9" s="9">
        <v>7</v>
      </c>
      <c r="B9" s="10" t="s">
        <v>89</v>
      </c>
      <c r="C9" s="11" t="s">
        <v>83</v>
      </c>
      <c r="D9" s="10">
        <v>4380.63</v>
      </c>
      <c r="E9" s="9">
        <v>7</v>
      </c>
      <c r="F9" s="12">
        <f t="shared" si="0"/>
        <v>30664.41</v>
      </c>
      <c r="G9" s="13"/>
    </row>
    <row r="10" s="3" customFormat="1" ht="25" customHeight="1" spans="1:7">
      <c r="A10" s="9">
        <v>8</v>
      </c>
      <c r="B10" s="10" t="s">
        <v>90</v>
      </c>
      <c r="C10" s="11" t="s">
        <v>83</v>
      </c>
      <c r="D10" s="10">
        <v>4713.64</v>
      </c>
      <c r="E10" s="9">
        <v>7</v>
      </c>
      <c r="F10" s="12">
        <f t="shared" si="0"/>
        <v>32995.48</v>
      </c>
      <c r="G10" s="13"/>
    </row>
    <row r="11" s="3" customFormat="1" ht="25" customHeight="1" spans="1:7">
      <c r="A11" s="9">
        <v>9</v>
      </c>
      <c r="B11" s="10" t="s">
        <v>91</v>
      </c>
      <c r="C11" s="11" t="s">
        <v>83</v>
      </c>
      <c r="D11" s="10">
        <v>4380.63</v>
      </c>
      <c r="E11" s="9">
        <v>7</v>
      </c>
      <c r="F11" s="12">
        <f t="shared" si="0"/>
        <v>30664.41</v>
      </c>
      <c r="G11" s="13"/>
    </row>
    <row r="12" s="3" customFormat="1" ht="25" customHeight="1" spans="1:7">
      <c r="A12" s="9">
        <v>10</v>
      </c>
      <c r="B12" s="10" t="s">
        <v>92</v>
      </c>
      <c r="C12" s="11" t="s">
        <v>83</v>
      </c>
      <c r="D12" s="10">
        <v>5148.9</v>
      </c>
      <c r="E12" s="9">
        <v>7</v>
      </c>
      <c r="F12" s="12">
        <f t="shared" si="0"/>
        <v>36042.3</v>
      </c>
      <c r="G12" s="13"/>
    </row>
    <row r="13" s="3" customFormat="1" ht="25" customHeight="1" spans="1:7">
      <c r="A13" s="9">
        <v>11</v>
      </c>
      <c r="B13" s="10" t="s">
        <v>93</v>
      </c>
      <c r="C13" s="11" t="s">
        <v>83</v>
      </c>
      <c r="D13" s="10">
        <v>6452.72</v>
      </c>
      <c r="E13" s="9">
        <v>7</v>
      </c>
      <c r="F13" s="12">
        <f t="shared" si="0"/>
        <v>45169.04</v>
      </c>
      <c r="G13" s="13"/>
    </row>
    <row r="14" s="3" customFormat="1" ht="25" customHeight="1" spans="1:7">
      <c r="A14" s="9">
        <v>12</v>
      </c>
      <c r="B14" s="10" t="s">
        <v>94</v>
      </c>
      <c r="C14" s="11" t="s">
        <v>83</v>
      </c>
      <c r="D14" s="10">
        <v>5162.51</v>
      </c>
      <c r="E14" s="9">
        <v>7</v>
      </c>
      <c r="F14" s="12">
        <f t="shared" si="0"/>
        <v>36137.57</v>
      </c>
      <c r="G14" s="13"/>
    </row>
    <row r="15" s="3" customFormat="1" ht="25" customHeight="1" spans="1:7">
      <c r="A15" s="9">
        <v>13</v>
      </c>
      <c r="B15" s="10" t="s">
        <v>95</v>
      </c>
      <c r="C15" s="11" t="s">
        <v>83</v>
      </c>
      <c r="D15" s="10">
        <v>4729.17</v>
      </c>
      <c r="E15" s="9">
        <v>7</v>
      </c>
      <c r="F15" s="12">
        <f t="shared" si="0"/>
        <v>33104.19</v>
      </c>
      <c r="G15" s="13"/>
    </row>
    <row r="16" s="3" customFormat="1" ht="25" customHeight="1" spans="1:7">
      <c r="A16" s="9">
        <v>14</v>
      </c>
      <c r="B16" s="10" t="s">
        <v>96</v>
      </c>
      <c r="C16" s="11" t="s">
        <v>83</v>
      </c>
      <c r="D16" s="10">
        <v>7527.25</v>
      </c>
      <c r="E16" s="9">
        <v>7</v>
      </c>
      <c r="F16" s="12">
        <f t="shared" si="0"/>
        <v>52690.75</v>
      </c>
      <c r="G16" s="13"/>
    </row>
    <row r="17" s="4" customFormat="1" ht="25" customHeight="1" spans="1:7">
      <c r="A17" s="9">
        <v>15</v>
      </c>
      <c r="B17" s="10" t="s">
        <v>97</v>
      </c>
      <c r="C17" s="11" t="s">
        <v>83</v>
      </c>
      <c r="D17" s="10">
        <v>5588.79</v>
      </c>
      <c r="E17" s="9">
        <v>7</v>
      </c>
      <c r="F17" s="12">
        <f t="shared" si="0"/>
        <v>39121.53</v>
      </c>
      <c r="G17" s="13"/>
    </row>
    <row r="18" s="4" customFormat="1" ht="25" customHeight="1" spans="1:7">
      <c r="A18" s="9">
        <v>16</v>
      </c>
      <c r="B18" s="10" t="s">
        <v>98</v>
      </c>
      <c r="C18" s="11" t="s">
        <v>83</v>
      </c>
      <c r="D18" s="10">
        <v>6367.71</v>
      </c>
      <c r="E18" s="9">
        <v>7</v>
      </c>
      <c r="F18" s="12">
        <f t="shared" si="0"/>
        <v>44573.97</v>
      </c>
      <c r="G18" s="13"/>
    </row>
    <row r="19" s="4" customFormat="1" ht="25" customHeight="1" spans="1:7">
      <c r="A19" s="9">
        <v>17</v>
      </c>
      <c r="B19" s="10" t="s">
        <v>99</v>
      </c>
      <c r="C19" s="11" t="s">
        <v>83</v>
      </c>
      <c r="D19" s="10">
        <v>6367.71</v>
      </c>
      <c r="E19" s="9">
        <v>7</v>
      </c>
      <c r="F19" s="12">
        <f t="shared" si="0"/>
        <v>44573.97</v>
      </c>
      <c r="G19" s="13"/>
    </row>
    <row r="20" s="4" customFormat="1" ht="25" customHeight="1" spans="1:7">
      <c r="A20" s="9">
        <v>18</v>
      </c>
      <c r="B20" s="10" t="s">
        <v>100</v>
      </c>
      <c r="C20" s="11" t="s">
        <v>83</v>
      </c>
      <c r="D20" s="10">
        <v>5328.71</v>
      </c>
      <c r="E20" s="9">
        <v>7</v>
      </c>
      <c r="F20" s="12">
        <f t="shared" si="0"/>
        <v>37300.97</v>
      </c>
      <c r="G20" s="13"/>
    </row>
    <row r="21" s="4" customFormat="1" ht="25" customHeight="1" spans="1:7">
      <c r="A21" s="9">
        <v>19</v>
      </c>
      <c r="B21" s="10" t="s">
        <v>101</v>
      </c>
      <c r="C21" s="11" t="s">
        <v>83</v>
      </c>
      <c r="D21" s="10">
        <v>587.25</v>
      </c>
      <c r="E21" s="9">
        <v>7</v>
      </c>
      <c r="F21" s="12">
        <f t="shared" si="0"/>
        <v>4110.75</v>
      </c>
      <c r="G21" s="13"/>
    </row>
    <row r="22" s="4" customFormat="1" ht="25" customHeight="1" spans="1:7">
      <c r="A22" s="9">
        <v>20</v>
      </c>
      <c r="B22" s="10" t="s">
        <v>102</v>
      </c>
      <c r="C22" s="11" t="s">
        <v>83</v>
      </c>
      <c r="D22" s="10">
        <f>37467.36-D23</f>
        <v>30885.81</v>
      </c>
      <c r="E22" s="9">
        <v>7</v>
      </c>
      <c r="F22" s="12">
        <f t="shared" si="0"/>
        <v>216200.67</v>
      </c>
      <c r="G22" s="13"/>
    </row>
    <row r="23" s="4" customFormat="1" ht="25" customHeight="1" spans="1:7">
      <c r="A23" s="9">
        <v>21</v>
      </c>
      <c r="B23" s="10" t="s">
        <v>103</v>
      </c>
      <c r="C23" s="11" t="s">
        <v>83</v>
      </c>
      <c r="D23" s="10">
        <v>6581.55</v>
      </c>
      <c r="E23" s="9">
        <v>10</v>
      </c>
      <c r="F23" s="12">
        <f t="shared" si="0"/>
        <v>65815.5</v>
      </c>
      <c r="G23" s="13" t="s">
        <v>104</v>
      </c>
    </row>
    <row r="24" s="4" customFormat="1" ht="19" customHeight="1" spans="1:7">
      <c r="A24" s="9">
        <v>22</v>
      </c>
      <c r="B24" s="10" t="s">
        <v>105</v>
      </c>
      <c r="C24" s="14" t="s">
        <v>83</v>
      </c>
      <c r="D24" s="15">
        <v>4278.38</v>
      </c>
      <c r="E24" s="16">
        <v>7</v>
      </c>
      <c r="F24" s="17">
        <f>D24*E24</f>
        <v>29948.66</v>
      </c>
      <c r="G24" s="18"/>
    </row>
    <row r="25" s="4" customFormat="1" ht="19" customHeight="1" spans="1:7">
      <c r="A25" s="9">
        <v>23</v>
      </c>
      <c r="B25" s="10" t="s">
        <v>106</v>
      </c>
      <c r="C25" s="19"/>
      <c r="D25" s="10"/>
      <c r="E25" s="9"/>
      <c r="F25" s="20">
        <v>-500</v>
      </c>
      <c r="G25" s="13"/>
    </row>
    <row r="26" s="3" customFormat="1" ht="18.95" customHeight="1" spans="1:7">
      <c r="A26" s="9">
        <v>24</v>
      </c>
      <c r="B26" s="10" t="s">
        <v>107</v>
      </c>
      <c r="C26" s="10"/>
      <c r="D26" s="10"/>
      <c r="E26" s="9"/>
      <c r="F26" s="11">
        <f>SUM(F3:F25)</f>
        <v>986612.1</v>
      </c>
      <c r="G26" s="21"/>
    </row>
    <row r="27" s="1" customFormat="1" ht="19" customHeight="1" spans="1:7">
      <c r="A27" s="9">
        <v>25</v>
      </c>
      <c r="B27" s="22" t="s">
        <v>108</v>
      </c>
      <c r="C27" s="23"/>
      <c r="D27" s="23"/>
      <c r="E27" s="23"/>
      <c r="F27" s="20">
        <v>986000</v>
      </c>
      <c r="G27" s="24"/>
    </row>
    <row r="29" spans="2:5">
      <c r="B29" s="1" t="s">
        <v>109</v>
      </c>
      <c r="E29" s="1" t="s">
        <v>110</v>
      </c>
    </row>
  </sheetData>
  <mergeCells count="1">
    <mergeCell ref="A1:G1"/>
  </mergeCells>
  <pageMargins left="0.357638888888889" right="0.357638888888889" top="1" bottom="1" header="0.5" footer="0.5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4 "   i n t e r l i n e O n O f f = " 0 "   i n t e r l i n e C o l o r = " 0 " / > < i n t e r l i n e I t e m   s h e e t S t i d = " 3 "   i n t e r l i n e O n O f f = " 0 "   i n t e r l i n e C o l o r = " 0 " / > < i n t e r l i n e I t e m   s h e e t S t i d = " 5 "   i n t e r l i n e O n O f f = " 0 "   i n t e r l i n e C o l o r = " 0 " / > < i n t e r l i n e I t e m   s h e e t S t i d = " 6 "   i n t e r l i n e O n O f f = " 0 "   i n t e r l i n e C o l o r = " 0 " / > < i n t e r l i n e I t e m   s h e e t S t i d = " 7 "   i n t e r l i n e O n O f f = " 0 "   i n t e r l i n e C o l o r = " 0 " / > < i n t e r l i n e I t e m   s h e e t S t i d = " 8 "   i n t e r l i n e O n O f f = " 0 "   i n t e r l i n e C o l o r = " 0 " / > < i n t e r l i n e I t e m   s h e e t S t i d = " 9 "   i n t e r l i n e O n O f f = " 0 "   i n t e r l i n e C o l o r = " 0 " / > < i n t e r l i n e I t e m   s h e e t S t i d = " 1 0 "   i n t e r l i n e O n O f f = " 0 "   i n t e r l i n e C o l o r = " 0 " / > < / s h e e t I n t e r l i n e > 
</file>

<file path=customXml/item2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3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i s A u t o U p d a t e P a u s e d > 0 < / i s A u t o U p d a t e P a u s e d > < f i l t e r T y p e > c o n n < / f i l t e r T y p e > < / b o o k S e t t i n g s > < / s e t t i n g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4 " / > < p i x e l a t o r L i s t   s h e e t S t i d = " 3 " / > < p i x e l a t o r L i s t   s h e e t S t i d = " 5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1 0 " / > < / p i x e l a t o r s > 
</file>

<file path=customXml/itemProps1.xml><?xml version="1.0" encoding="utf-8"?>
<ds:datastoreItem xmlns:ds="http://schemas.openxmlformats.org/officeDocument/2006/customXml" ds:itemID="{3F8FC9E7-9E3E-4D00-BC07-C2C84DFACBCF}">
  <ds:schemaRefs/>
</ds:datastoreItem>
</file>

<file path=customXml/itemProps2.xml><?xml version="1.0" encoding="utf-8"?>
<ds:datastoreItem xmlns:ds="http://schemas.openxmlformats.org/officeDocument/2006/customXml" ds:itemID="{DC3875BF-13D6-4817-9B69-0B22B651B2C7}">
  <ds:schemaRefs/>
</ds:datastoreItem>
</file>

<file path=customXml/itemProps3.xml><?xml version="1.0" encoding="utf-8"?>
<ds:datastoreItem xmlns:ds="http://schemas.openxmlformats.org/officeDocument/2006/customXml" ds:itemID="{9F91F69C-6E8C-4246-BC25-297BFDC75D90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目录</vt:lpstr>
      <vt:lpstr>结算汇总</vt:lpstr>
      <vt:lpstr>结算明细表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2020-10-01T09:11:00Z</dcterms:created>
  <cp:lastPrinted>2022-11-10T03:57:00Z</cp:lastPrinted>
  <dcterms:modified xsi:type="dcterms:W3CDTF">2025-04-03T03:08:04Z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eadingLayout">
    <vt:bool>true</vt:bool>
  </property>
  <property fmtid="{D5CDD505-2E9C-101B-9397-08002B2CF9AE}" pid="4" name="ICV">
    <vt:lpwstr>49F7422E45474807870417314FBB5E9E_13</vt:lpwstr>
  </property>
</Properties>
</file>