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486"/>
  </bookViews>
  <sheets>
    <sheet name="一期" sheetId="20" r:id="rId1"/>
    <sheet name="清标（报价分析）" sheetId="4" state="hidden" r:id="rId2"/>
  </sheets>
  <definedNames>
    <definedName name="_xlnm.Print_Area" localSheetId="0">一期!$A$1:$J$66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19E660A607384F03920397108DA077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2019300"/>
          <a:ext cx="272415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FF7C02DAF288466ABB7F083F2E980B8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2320" y="2836545"/>
          <a:ext cx="40767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1F7F19133ED45C6915FB71BAE4A2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6270" y="3587750"/>
          <a:ext cx="25146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1285370F8C204E3983C75653EF178D5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7675" y="4305300"/>
          <a:ext cx="283845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ACB5E2220F21444A8CBD10DD5F41D2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7675" y="5067300"/>
          <a:ext cx="3552825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97A19A3391394ACC8AA6D8F2EC0301D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17675" y="5829300"/>
          <a:ext cx="30194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D4FCC8F90FF54DF89C5A7886547ECF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7675" y="6591300"/>
          <a:ext cx="33242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7AB2F179FDBB4A78B1FE9A09DCA127A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7675" y="7353300"/>
          <a:ext cx="44005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<sst xmlns="http://schemas.openxmlformats.org/spreadsheetml/2006/main" count="290" uniqueCount="161">
  <si>
    <t>《价格清单（山水文苑项目地下车库地坪漆及交通设施工程）》</t>
  </si>
  <si>
    <t>序号</t>
  </si>
  <si>
    <t>名称</t>
  </si>
  <si>
    <t>简图</t>
  </si>
  <si>
    <t>规格
(mm)</t>
  </si>
  <si>
    <t>单位</t>
  </si>
  <si>
    <t>1批次工程量</t>
  </si>
  <si>
    <t>不含税综合单价</t>
  </si>
  <si>
    <r>
      <t>含税</t>
    </r>
    <r>
      <rPr>
        <b/>
        <u/>
        <sz val="12"/>
        <rFont val="宋体"/>
        <charset val="134"/>
      </rPr>
      <t xml:space="preserve"> 9 </t>
    </r>
    <r>
      <rPr>
        <b/>
        <sz val="12"/>
        <rFont val="宋体"/>
        <charset val="134"/>
      </rPr>
      <t>%综合单价</t>
    </r>
  </si>
  <si>
    <t>金额</t>
  </si>
  <si>
    <t>备注</t>
  </si>
  <si>
    <t>一、标线部分</t>
  </si>
  <si>
    <t>直行箭头</t>
  </si>
  <si>
    <t>长3000mm</t>
  </si>
  <si>
    <t>个</t>
  </si>
  <si>
    <t>采用白色环氧冷涂划线，漆面平整，光洁</t>
  </si>
  <si>
    <t>直行左右转</t>
  </si>
  <si>
    <t>掉头箭头</t>
  </si>
  <si>
    <t>直行右转</t>
  </si>
  <si>
    <t>直行左转</t>
  </si>
  <si>
    <t>左转箭头</t>
  </si>
  <si>
    <t>右转箭头</t>
  </si>
  <si>
    <t>左右转箭头</t>
  </si>
  <si>
    <t>车位导向</t>
  </si>
  <si>
    <t>450*1000mm</t>
  </si>
  <si>
    <t>采用冷涂标线，漆面平整，光洁</t>
  </si>
  <si>
    <t>标准车位线</t>
  </si>
  <si>
    <t>线宽100（2400*5300mm）</t>
  </si>
  <si>
    <t>微型车位线</t>
  </si>
  <si>
    <t>线宽100（2400*4000mm）</t>
  </si>
  <si>
    <t>加宽车位线</t>
  </si>
  <si>
    <t>线宽100（2800*5300mm）</t>
  </si>
  <si>
    <t>加长车位线</t>
  </si>
  <si>
    <t>线宽100（2400*5900mm）</t>
  </si>
  <si>
    <t>侧方加长车位线</t>
  </si>
  <si>
    <t>线宽100（2400*6000mm）</t>
  </si>
  <si>
    <t>加长加宽车位线</t>
  </si>
  <si>
    <t>线宽100（2800*5900mm）</t>
  </si>
  <si>
    <t>超长车位线</t>
  </si>
  <si>
    <t>线宽100（2400*7500mm）</t>
  </si>
  <si>
    <t>超长加宽车位线</t>
  </si>
  <si>
    <t>线宽100（2800*7500mm）</t>
  </si>
  <si>
    <t>无障碍车位线</t>
  </si>
  <si>
    <t>线宽100(2400+1200)*5300mm)</t>
  </si>
  <si>
    <t>子母车位线</t>
  </si>
  <si>
    <t>线宽100（5300*2400+4000*2400）</t>
  </si>
  <si>
    <t>线宽100（5300*2400mm）+（4000*2200mm）</t>
  </si>
  <si>
    <t>线宽100（2400*10600mm）</t>
  </si>
  <si>
    <t>加宽子母车位线</t>
  </si>
  <si>
    <t>线宽100（2800*10600mm）</t>
  </si>
  <si>
    <t>超长加宽无障碍车位</t>
  </si>
  <si>
    <t>线宽100（2400*16500mm）</t>
  </si>
  <si>
    <t>人行斑马线</t>
  </si>
  <si>
    <t>宽2000mm</t>
  </si>
  <si>
    <t>组</t>
  </si>
  <si>
    <t>采用环氧冷涂划线，漆面平整，光洁</t>
  </si>
  <si>
    <t>车道边缘线</t>
  </si>
  <si>
    <t>线宽150mm</t>
  </si>
  <si>
    <t>m</t>
  </si>
  <si>
    <t>采用环氧冷涂划线，漆面平整，光洁；</t>
  </si>
  <si>
    <t>车道中心线</t>
  </si>
  <si>
    <t>小计（元）</t>
  </si>
  <si>
    <t>二、反光标牌部分（均为单面）</t>
  </si>
  <si>
    <t>坡道导向标</t>
  </si>
  <si>
    <t>500*500</t>
  </si>
  <si>
    <t>面</t>
  </si>
  <si>
    <t xml:space="preserve">不锈钢板激光切割，焊接烤漆加亚克力加LED灯
</t>
  </si>
  <si>
    <t>坡道线性灯带</t>
  </si>
  <si>
    <t>80mm宽，12mm厚</t>
  </si>
  <si>
    <t>米</t>
  </si>
  <si>
    <t>车位吊牌</t>
  </si>
  <si>
    <t>300* 200* 10mm</t>
  </si>
  <si>
    <t xml:space="preserve">亚克力板，UV 喷印，激光裁板 , 电脑雕刻
</t>
  </si>
  <si>
    <t>楼栋指示灯箱</t>
  </si>
  <si>
    <t>3000*300*70</t>
  </si>
  <si>
    <t>1.2厚铝合金型材单边开启式拼装，汽车烤黑色磨砂漆，面板高透亚克力，内容UV高精度打印，内容镂空处理，内置LED节能灯条，吊挂式安装。</t>
  </si>
  <si>
    <t>单元指示灯箱</t>
  </si>
  <si>
    <t>入口龙门灯箱</t>
  </si>
  <si>
    <t>4500*660*70</t>
  </si>
  <si>
    <t>出口龙门灯箱</t>
  </si>
  <si>
    <t>三、交通设施部分</t>
  </si>
  <si>
    <t>橡胶护角器</t>
  </si>
  <si>
    <t>采用优质橡胶制作</t>
  </si>
  <si>
    <t>广角镜</t>
  </si>
  <si>
    <t>直径600mm</t>
  </si>
  <si>
    <t>树脂防爆镜面，用膨胀螺栓在墙（柱）面固定</t>
  </si>
  <si>
    <t>橡胶车轮定位器</t>
  </si>
  <si>
    <t>采用优质橡胶制作；膨胀螺丝固定</t>
  </si>
  <si>
    <t>橡胶减速带</t>
  </si>
  <si>
    <t>集水坑盖板</t>
  </si>
  <si>
    <t xml:space="preserve">1、热镀锌格栅+热镀锌面板
2、规格：长（1100mm）×宽（1100mm)×高45mm×厚4mm宽
3、格栅净距50mm，四周流水缝为150mm，面板800mmx800mm，面板激光雕刻项目LOGO
4、篦子配通长L50×50×5mm厚热镀锌边框，膨胀丝固定
</t>
  </si>
  <si>
    <t>m²</t>
  </si>
  <si>
    <t>四、地坪漆部分</t>
  </si>
  <si>
    <t>无振动止滑坡道</t>
  </si>
  <si>
    <t>1、基层表面打磨处理
2、界面剂2遍
3、批涂界面抗压层，施工平均厚度不小于3mm
4、划线放样，粘贴美纹纸
5、防滑阻尼层，施工平均厚度不小于3mm
6、滚涂绿色环氧面漆两遍
7、清理，表面养护等</t>
  </si>
  <si>
    <t>㎡</t>
  </si>
  <si>
    <t>固化剂地坪
(行车通道区域)
车道</t>
  </si>
  <si>
    <t>1、混凝土基层清理，抹平压实，打磨，清除灰尘等
2、研磨至300目进行第一道固化剂施工（含量≥
0.15kg/m2）；
3、研磨至500目进行第二道固化剂施工（含量≥
0.15kg/m2）；
4、最终需研磨抛光至至少2000目；
5、施工后抛光、养护等综合考虑
6、固化剂：巴斯夫，倍耐固、西卡、马贝（锂剂固化）</t>
  </si>
  <si>
    <t>环氧地坪
(停车位区域)
中灰色
车位</t>
  </si>
  <si>
    <t>1、混凝土基层清理，抹平压实，打磨，清除灰尘等
2、1.2mm厚环氧树脂地坪漆底漆滚涂一道、中涂批涂、面漆滚涂两道等（底漆不低于0. 2kg/平米，中涂不低于0.46kg/ 平米，面漆0. 3kg/ 平米）
3、中灰色（比车道颜色深）</t>
  </si>
  <si>
    <t>品牌：西卡、嘉宝莉</t>
  </si>
  <si>
    <t>垫层</t>
  </si>
  <si>
    <t>1、80mm厚C25细石混凝土地面、运输、浇筑、振捣、养护、压光
2、砼强度等级C25内配Φ4@(150-160)双向钢筋网片
3、地面基层处理、缩缝、施工缝设置，机械锯缝
4、综合考虑骨料大小
5、其他</t>
  </si>
  <si>
    <t>答疑垫层厚度从50mm调整到80mm</t>
  </si>
  <si>
    <t>五、墙柱面喷涂部分</t>
  </si>
  <si>
    <t>柱面色带
（颜色可调换）</t>
  </si>
  <si>
    <t>2400mm高，特殊造型</t>
  </si>
  <si>
    <t>墙面色带
（颜色可调换）</t>
  </si>
  <si>
    <t>800mm高</t>
  </si>
  <si>
    <t>坡道色带
（颜色可调换）</t>
  </si>
  <si>
    <t>柱面标识1</t>
  </si>
  <si>
    <t>柱面标识2</t>
  </si>
  <si>
    <t>踢脚线</t>
  </si>
  <si>
    <t>150mm高</t>
  </si>
  <si>
    <t>六、排水沟部分</t>
  </si>
  <si>
    <t>排水沟盖板</t>
  </si>
  <si>
    <t xml:space="preserve">1、L30*50*5热镀锌角钢排水沟角钢支架预埋件
2、尺寸：宽度300mm，50*50*30
3、热镀锌篦子、分割厚度：5mm
4、篦子配通长L30×50×5mm厚热镀锌边框，膨胀丝固定
5、包括为满足设计、验收规范规定、技术要求及施工所需的一切工序
</t>
  </si>
  <si>
    <t>热镀锌篦子板，排水沟宽度300mm</t>
  </si>
  <si>
    <t>七：合计（元）</t>
  </si>
  <si>
    <t>（一）+（二）+（三）+（四）+（五）+（六）</t>
  </si>
  <si>
    <t>说明：本工程采用含税固定综合单价包干，各分项含税固定综合单价应包括但不限于人工费、材料费、机械费、安装费、措施费、窝工费、按合同工期的赶工费、水电费、垃圾清运费、材料检测检验费、规费、安全文明施工费、扬尘治理增加费、疫情增加费、成品保护、管理费、利润、税金（增值税专用发票）、垫资利息、检查验收、质保期服务等所需全部费用。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</si>
  <si>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</si>
  <si>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</si>
  <si>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</si>
  <si>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</si>
  <si>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</si>
  <si>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项目名称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</si>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</sst>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  <numFmt numFmtId="178" formatCode="0_ "/>
    <numFmt numFmtId="179" formatCode="[DBNum2][$RMB]General;[Red][DBNum2][$RMB]General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/>
    <xf numFmtId="0" fontId="34" fillId="0" borderId="0"/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7" fillId="2" borderId="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1" fillId="0" borderId="0" xfId="52" applyFill="1" applyAlignment="1">
      <alignment horizontal="center" vertical="center"/>
    </xf>
    <xf numFmtId="0" fontId="1" fillId="0" borderId="0" xfId="52" applyFill="1" applyAlignment="1">
      <alignment vertical="center"/>
    </xf>
    <xf numFmtId="0" fontId="1" fillId="0" borderId="0" xfId="49" applyFill="1">
      <alignment vertical="center"/>
    </xf>
    <xf numFmtId="0" fontId="0" fillId="0" borderId="0" xfId="0" applyFill="1">
      <alignment vertical="center"/>
    </xf>
    <xf numFmtId="0" fontId="1" fillId="0" borderId="0" xfId="52" applyFill="1"/>
    <xf numFmtId="0" fontId="1" fillId="0" borderId="0" xfId="52" applyFont="1" applyFill="1" applyAlignment="1">
      <alignment wrapText="1"/>
    </xf>
    <xf numFmtId="0" fontId="1" fillId="0" borderId="0" xfId="52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5" fillId="0" borderId="6" xfId="52" applyFont="1" applyFill="1" applyBorder="1" applyAlignment="1">
      <alignment horizontal="center" vertical="center" wrapText="1"/>
    </xf>
    <xf numFmtId="0" fontId="6" fillId="0" borderId="9" xfId="52" applyFont="1" applyFill="1" applyBorder="1" applyAlignment="1">
      <alignment horizontal="center" vertical="center" wrapText="1"/>
    </xf>
    <xf numFmtId="0" fontId="6" fillId="0" borderId="10" xfId="52" applyFont="1" applyFill="1" applyBorder="1" applyAlignment="1">
      <alignment horizontal="center" vertical="center" wrapText="1"/>
    </xf>
    <xf numFmtId="0" fontId="6" fillId="0" borderId="11" xfId="52" applyFont="1" applyFill="1" applyBorder="1" applyAlignment="1">
      <alignment horizontal="center" vertical="center" wrapText="1"/>
    </xf>
    <xf numFmtId="0" fontId="6" fillId="0" borderId="12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 vertical="center" wrapText="1"/>
    </xf>
    <xf numFmtId="0" fontId="5" fillId="0" borderId="12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0" fillId="0" borderId="12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5" fillId="0" borderId="13" xfId="52" applyFont="1" applyFill="1" applyBorder="1" applyAlignment="1">
      <alignment horizontal="left" vertical="center" wrapText="1"/>
    </xf>
    <xf numFmtId="0" fontId="5" fillId="0" borderId="4" xfId="52" applyFont="1" applyFill="1" applyBorder="1" applyAlignment="1">
      <alignment horizontal="left" vertical="center" wrapText="1"/>
    </xf>
    <xf numFmtId="0" fontId="1" fillId="0" borderId="12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3" fillId="0" borderId="13" xfId="53" applyFont="1" applyFill="1" applyBorder="1" applyAlignment="1">
      <alignment horizontal="left" vertical="center" wrapText="1"/>
    </xf>
    <xf numFmtId="0" fontId="13" fillId="0" borderId="4" xfId="53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left" vertical="center" wrapText="1"/>
    </xf>
    <xf numFmtId="0" fontId="1" fillId="0" borderId="0" xfId="49" applyFill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0" xfId="52" applyFont="1" applyFill="1" applyAlignment="1">
      <alignment horizontal="center" vertical="center"/>
    </xf>
    <xf numFmtId="176" fontId="11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3" fillId="0" borderId="12" xfId="53" applyFont="1" applyFill="1" applyBorder="1" applyAlignment="1">
      <alignment horizontal="left" vertical="center" wrapText="1"/>
    </xf>
    <xf numFmtId="0" fontId="13" fillId="0" borderId="1" xfId="53" applyFont="1" applyFill="1" applyBorder="1" applyAlignment="1">
      <alignment horizontal="left" vertical="center" wrapText="1"/>
    </xf>
    <xf numFmtId="0" fontId="1" fillId="0" borderId="14" xfId="52" applyFont="1" applyFill="1" applyBorder="1" applyAlignment="1">
      <alignment horizontal="left" vertical="center" wrapText="1"/>
    </xf>
    <xf numFmtId="0" fontId="1" fillId="0" borderId="15" xfId="52" applyFont="1" applyFill="1" applyBorder="1" applyAlignment="1">
      <alignment horizontal="left" vertical="center" wrapText="1"/>
    </xf>
    <xf numFmtId="0" fontId="1" fillId="0" borderId="15" xfId="52" applyFont="1" applyFill="1" applyBorder="1" applyAlignment="1">
      <alignment horizontal="left" vertical="center" wrapText="1"/>
    </xf>
    <xf numFmtId="178" fontId="13" fillId="0" borderId="1" xfId="53" applyNumberFormat="1" applyFont="1" applyFill="1" applyBorder="1" applyAlignment="1">
      <alignment horizontal="center" vertical="center" wrapText="1"/>
    </xf>
    <xf numFmtId="179" fontId="1" fillId="0" borderId="0" xfId="52" applyNumberFormat="1" applyFill="1" applyAlignment="1">
      <alignment horizontal="center" vertical="center"/>
    </xf>
    <xf numFmtId="9" fontId="1" fillId="0" borderId="0" xfId="3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1" xfId="49"/>
    <cellStyle name="Normal" xfId="50"/>
    <cellStyle name="常规 2" xfId="51"/>
    <cellStyle name="常规 4" xfId="52"/>
    <cellStyle name="常规_Sheet1" xfId="53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5.png"/><Relationship Id="rId8" Type="http://schemas.openxmlformats.org/officeDocument/2006/relationships/image" Target="media/image44.png"/><Relationship Id="rId7" Type="http://schemas.openxmlformats.org/officeDocument/2006/relationships/image" Target="media/image43.png"/><Relationship Id="rId6" Type="http://schemas.openxmlformats.org/officeDocument/2006/relationships/image" Target="media/image42.png"/><Relationship Id="rId5" Type="http://schemas.openxmlformats.org/officeDocument/2006/relationships/image" Target="media/image41.png"/><Relationship Id="rId4" Type="http://schemas.openxmlformats.org/officeDocument/2006/relationships/image" Target="media/image40.png"/><Relationship Id="rId3" Type="http://schemas.openxmlformats.org/officeDocument/2006/relationships/image" Target="media/image39.png"/><Relationship Id="rId2" Type="http://schemas.openxmlformats.org/officeDocument/2006/relationships/image" Target="media/image38.png"/><Relationship Id="rId10" Type="http://schemas.openxmlformats.org/officeDocument/2006/relationships/image" Target="media/image46.png"/><Relationship Id="rId1" Type="http://schemas.openxmlformats.org/officeDocument/2006/relationships/image" Target="media/image37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55880</xdr:colOff>
      <xdr:row>59</xdr:row>
      <xdr:rowOff>335280</xdr:rowOff>
    </xdr:from>
    <xdr:to>
      <xdr:col>3</xdr:col>
      <xdr:colOff>0</xdr:colOff>
      <xdr:row>59</xdr:row>
      <xdr:rowOff>415925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100" y="51998880"/>
          <a:ext cx="926465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</xdr:colOff>
      <xdr:row>13</xdr:row>
      <xdr:rowOff>83820</xdr:rowOff>
    </xdr:from>
    <xdr:to>
      <xdr:col>2</xdr:col>
      <xdr:colOff>777240</xdr:colOff>
      <xdr:row>13</xdr:row>
      <xdr:rowOff>83820</xdr:rowOff>
    </xdr:to>
    <xdr:pic>
      <xdr:nvPicPr>
        <xdr:cNvPr id="13" name="图片 48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2560" y="85420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1241425</xdr:colOff>
      <xdr:row>14</xdr:row>
      <xdr:rowOff>89535</xdr:rowOff>
    </xdr:from>
    <xdr:to>
      <xdr:col>3</xdr:col>
      <xdr:colOff>4445</xdr:colOff>
      <xdr:row>14</xdr:row>
      <xdr:rowOff>614680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9220" y="9309735"/>
          <a:ext cx="986790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13</xdr:row>
      <xdr:rowOff>145415</xdr:rowOff>
    </xdr:from>
    <xdr:to>
      <xdr:col>3</xdr:col>
      <xdr:colOff>0</xdr:colOff>
      <xdr:row>13</xdr:row>
      <xdr:rowOff>615315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8745" y="8603615"/>
          <a:ext cx="97282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1231265</xdr:colOff>
      <xdr:row>15</xdr:row>
      <xdr:rowOff>134620</xdr:rowOff>
    </xdr:from>
    <xdr:to>
      <xdr:col>3</xdr:col>
      <xdr:colOff>12065</xdr:colOff>
      <xdr:row>15</xdr:row>
      <xdr:rowOff>676275</xdr:rowOff>
    </xdr:to>
    <xdr:pic>
      <xdr:nvPicPr>
        <xdr:cNvPr id="19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79220" y="10116820"/>
          <a:ext cx="99441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16</xdr:row>
      <xdr:rowOff>190500</xdr:rowOff>
    </xdr:from>
    <xdr:to>
      <xdr:col>3</xdr:col>
      <xdr:colOff>0</xdr:colOff>
      <xdr:row>16</xdr:row>
      <xdr:rowOff>606425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9540" y="10934700"/>
          <a:ext cx="9620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17</xdr:row>
      <xdr:rowOff>213360</xdr:rowOff>
    </xdr:from>
    <xdr:to>
      <xdr:col>3</xdr:col>
      <xdr:colOff>1905</xdr:colOff>
      <xdr:row>17</xdr:row>
      <xdr:rowOff>614680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79220" y="11719560"/>
          <a:ext cx="98425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18</xdr:row>
      <xdr:rowOff>145415</xdr:rowOff>
    </xdr:from>
    <xdr:to>
      <xdr:col>3</xdr:col>
      <xdr:colOff>6985</xdr:colOff>
      <xdr:row>18</xdr:row>
      <xdr:rowOff>639445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88745" y="12413615"/>
          <a:ext cx="97980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19</xdr:row>
      <xdr:rowOff>224155</xdr:rowOff>
    </xdr:from>
    <xdr:to>
      <xdr:col>3</xdr:col>
      <xdr:colOff>0</xdr:colOff>
      <xdr:row>19</xdr:row>
      <xdr:rowOff>554990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88745" y="13254355"/>
          <a:ext cx="97282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20</xdr:row>
      <xdr:rowOff>224155</xdr:rowOff>
    </xdr:from>
    <xdr:to>
      <xdr:col>3</xdr:col>
      <xdr:colOff>0</xdr:colOff>
      <xdr:row>20</xdr:row>
      <xdr:rowOff>594360</xdr:rowOff>
    </xdr:to>
    <xdr:pic>
      <xdr:nvPicPr>
        <xdr:cNvPr id="25" name="图片 2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88745" y="14016355"/>
          <a:ext cx="97282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21</xdr:row>
      <xdr:rowOff>54610</xdr:rowOff>
    </xdr:from>
    <xdr:to>
      <xdr:col>3</xdr:col>
      <xdr:colOff>5715</xdr:colOff>
      <xdr:row>21</xdr:row>
      <xdr:rowOff>740410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79220" y="14608810"/>
          <a:ext cx="98806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24</xdr:row>
      <xdr:rowOff>257810</xdr:rowOff>
    </xdr:from>
    <xdr:to>
      <xdr:col>3</xdr:col>
      <xdr:colOff>12065</xdr:colOff>
      <xdr:row>24</xdr:row>
      <xdr:rowOff>516255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88745" y="17098010"/>
          <a:ext cx="98488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29</xdr:row>
      <xdr:rowOff>302260</xdr:rowOff>
    </xdr:from>
    <xdr:to>
      <xdr:col>3</xdr:col>
      <xdr:colOff>0</xdr:colOff>
      <xdr:row>29</xdr:row>
      <xdr:rowOff>449580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7635" y="20952460"/>
          <a:ext cx="96393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26035</xdr:colOff>
      <xdr:row>25</xdr:row>
      <xdr:rowOff>267970</xdr:rowOff>
    </xdr:from>
    <xdr:to>
      <xdr:col>3</xdr:col>
      <xdr:colOff>0</xdr:colOff>
      <xdr:row>25</xdr:row>
      <xdr:rowOff>565150</xdr:rowOff>
    </xdr:to>
    <xdr:pic>
      <xdr:nvPicPr>
        <xdr:cNvPr id="34" name="图片 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10800000">
          <a:off x="1405255" y="17870170"/>
          <a:ext cx="95631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</xdr:colOff>
      <xdr:row>35</xdr:row>
      <xdr:rowOff>402590</xdr:rowOff>
    </xdr:from>
    <xdr:to>
      <xdr:col>3</xdr:col>
      <xdr:colOff>0</xdr:colOff>
      <xdr:row>35</xdr:row>
      <xdr:rowOff>500380</xdr:rowOff>
    </xdr:to>
    <xdr:pic>
      <xdr:nvPicPr>
        <xdr:cNvPr id="35" name="图片 3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93825" y="25624790"/>
          <a:ext cx="96774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36</xdr:row>
      <xdr:rowOff>323850</xdr:rowOff>
    </xdr:from>
    <xdr:to>
      <xdr:col>3</xdr:col>
      <xdr:colOff>0</xdr:colOff>
      <xdr:row>36</xdr:row>
      <xdr:rowOff>420370</xdr:rowOff>
    </xdr:to>
    <xdr:pic>
      <xdr:nvPicPr>
        <xdr:cNvPr id="36" name="图片 3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07160" y="26739850"/>
          <a:ext cx="95440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</xdr:colOff>
      <xdr:row>22</xdr:row>
      <xdr:rowOff>214630</xdr:rowOff>
    </xdr:from>
    <xdr:to>
      <xdr:col>3</xdr:col>
      <xdr:colOff>0</xdr:colOff>
      <xdr:row>22</xdr:row>
      <xdr:rowOff>490220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0800000">
          <a:off x="1383665" y="15530830"/>
          <a:ext cx="97790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</xdr:colOff>
      <xdr:row>26</xdr:row>
      <xdr:rowOff>108585</xdr:rowOff>
    </xdr:from>
    <xdr:to>
      <xdr:col>3</xdr:col>
      <xdr:colOff>0</xdr:colOff>
      <xdr:row>26</xdr:row>
      <xdr:rowOff>624205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0800000">
          <a:off x="1410970" y="18472785"/>
          <a:ext cx="95059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245110</xdr:rowOff>
    </xdr:from>
    <xdr:to>
      <xdr:col>3</xdr:col>
      <xdr:colOff>0</xdr:colOff>
      <xdr:row>23</xdr:row>
      <xdr:rowOff>524510</xdr:rowOff>
    </xdr:to>
    <xdr:pic>
      <xdr:nvPicPr>
        <xdr:cNvPr id="39" name="图片 3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10800000">
          <a:off x="1379220" y="16323310"/>
          <a:ext cx="98234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213995</xdr:colOff>
      <xdr:row>32</xdr:row>
      <xdr:rowOff>95250</xdr:rowOff>
    </xdr:from>
    <xdr:to>
      <xdr:col>2</xdr:col>
      <xdr:colOff>746125</xdr:colOff>
      <xdr:row>32</xdr:row>
      <xdr:rowOff>746760</xdr:rowOff>
    </xdr:to>
    <xdr:pic>
      <xdr:nvPicPr>
        <xdr:cNvPr id="16" name="图片 15" descr="4e7332b456e3616752daadc3b24140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93215" y="23031450"/>
          <a:ext cx="532130" cy="65151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54</xdr:row>
      <xdr:rowOff>47625</xdr:rowOff>
    </xdr:from>
    <xdr:to>
      <xdr:col>3</xdr:col>
      <xdr:colOff>0</xdr:colOff>
      <xdr:row>54</xdr:row>
      <xdr:rowOff>754380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455420" y="47901225"/>
          <a:ext cx="90614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86995</xdr:colOff>
      <xdr:row>56</xdr:row>
      <xdr:rowOff>294640</xdr:rowOff>
    </xdr:from>
    <xdr:to>
      <xdr:col>3</xdr:col>
      <xdr:colOff>0</xdr:colOff>
      <xdr:row>56</xdr:row>
      <xdr:rowOff>603250</xdr:rowOff>
    </xdr:to>
    <xdr:pic>
      <xdr:nvPicPr>
        <xdr:cNvPr id="27" name="图片 2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66215" y="49672240"/>
          <a:ext cx="89535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</xdr:colOff>
      <xdr:row>55</xdr:row>
      <xdr:rowOff>161925</xdr:rowOff>
    </xdr:from>
    <xdr:to>
      <xdr:col>2</xdr:col>
      <xdr:colOff>826770</xdr:colOff>
      <xdr:row>55</xdr:row>
      <xdr:rowOff>590550</xdr:rowOff>
    </xdr:to>
    <xdr:pic>
      <xdr:nvPicPr>
        <xdr:cNvPr id="32" name="图片 3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427480" y="48777525"/>
          <a:ext cx="77851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34</xdr:row>
      <xdr:rowOff>114300</xdr:rowOff>
    </xdr:from>
    <xdr:to>
      <xdr:col>3</xdr:col>
      <xdr:colOff>0</xdr:colOff>
      <xdr:row>34</xdr:row>
      <xdr:rowOff>704850</xdr:rowOff>
    </xdr:to>
    <xdr:pic>
      <xdr:nvPicPr>
        <xdr:cNvPr id="2" name="图片 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441450" y="24574500"/>
          <a:ext cx="9201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287020</xdr:colOff>
      <xdr:row>40</xdr:row>
      <xdr:rowOff>760095</xdr:rowOff>
    </xdr:from>
    <xdr:to>
      <xdr:col>2</xdr:col>
      <xdr:colOff>794385</xdr:colOff>
      <xdr:row>41</xdr:row>
      <xdr:rowOff>733425</xdr:rowOff>
    </xdr:to>
    <xdr:pic>
      <xdr:nvPicPr>
        <xdr:cNvPr id="5" name="图片 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66240" y="31201995"/>
          <a:ext cx="50736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157480</xdr:colOff>
      <xdr:row>42</xdr:row>
      <xdr:rowOff>19050</xdr:rowOff>
    </xdr:from>
    <xdr:to>
      <xdr:col>2</xdr:col>
      <xdr:colOff>808355</xdr:colOff>
      <xdr:row>42</xdr:row>
      <xdr:rowOff>742950</xdr:rowOff>
    </xdr:to>
    <xdr:pic>
      <xdr:nvPicPr>
        <xdr:cNvPr id="6" name="图片 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36700" y="31984950"/>
          <a:ext cx="6508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24130</xdr:colOff>
      <xdr:row>44</xdr:row>
      <xdr:rowOff>210820</xdr:rowOff>
    </xdr:from>
    <xdr:to>
      <xdr:col>3</xdr:col>
      <xdr:colOff>0</xdr:colOff>
      <xdr:row>44</xdr:row>
      <xdr:rowOff>600075</xdr:rowOff>
    </xdr:to>
    <xdr:pic>
      <xdr:nvPicPr>
        <xdr:cNvPr id="7" name="图片 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403350" y="33700720"/>
          <a:ext cx="95821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137160</xdr:colOff>
      <xdr:row>33</xdr:row>
      <xdr:rowOff>69215</xdr:rowOff>
    </xdr:from>
    <xdr:to>
      <xdr:col>3</xdr:col>
      <xdr:colOff>0</xdr:colOff>
      <xdr:row>33</xdr:row>
      <xdr:rowOff>666750</xdr:rowOff>
    </xdr:to>
    <xdr:pic>
      <xdr:nvPicPr>
        <xdr:cNvPr id="11" name="图片 1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16380" y="23767415"/>
          <a:ext cx="84518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</xdr:colOff>
      <xdr:row>37</xdr:row>
      <xdr:rowOff>333375</xdr:rowOff>
    </xdr:from>
    <xdr:to>
      <xdr:col>3</xdr:col>
      <xdr:colOff>0</xdr:colOff>
      <xdr:row>37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3825" y="28019375"/>
          <a:ext cx="9677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297180</xdr:rowOff>
    </xdr:from>
    <xdr:to>
      <xdr:col>3</xdr:col>
      <xdr:colOff>0</xdr:colOff>
      <xdr:row>38</xdr:row>
      <xdr:rowOff>466725</xdr:rowOff>
    </xdr:to>
    <xdr:pic>
      <xdr:nvPicPr>
        <xdr:cNvPr id="14" name="图片 1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79220" y="29215080"/>
          <a:ext cx="9823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176530</xdr:colOff>
      <xdr:row>58</xdr:row>
      <xdr:rowOff>76835</xdr:rowOff>
    </xdr:from>
    <xdr:to>
      <xdr:col>2</xdr:col>
      <xdr:colOff>735330</xdr:colOff>
      <xdr:row>58</xdr:row>
      <xdr:rowOff>704850</xdr:rowOff>
    </xdr:to>
    <xdr:pic>
      <xdr:nvPicPr>
        <xdr:cNvPr id="41" name="图片 4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55750" y="50978435"/>
          <a:ext cx="55880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57</xdr:row>
      <xdr:rowOff>280035</xdr:rowOff>
    </xdr:from>
    <xdr:to>
      <xdr:col>3</xdr:col>
      <xdr:colOff>0</xdr:colOff>
      <xdr:row>57</xdr:row>
      <xdr:rowOff>514350</xdr:rowOff>
    </xdr:to>
    <xdr:pic>
      <xdr:nvPicPr>
        <xdr:cNvPr id="42" name="图片 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422400" y="50419635"/>
          <a:ext cx="939165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28</xdr:row>
      <xdr:rowOff>408305</xdr:rowOff>
    </xdr:from>
    <xdr:to>
      <xdr:col>3</xdr:col>
      <xdr:colOff>0</xdr:colOff>
      <xdr:row>28</xdr:row>
      <xdr:rowOff>476250</xdr:rowOff>
    </xdr:to>
    <xdr:pic>
      <xdr:nvPicPr>
        <xdr:cNvPr id="43" name="图片 42"/>
        <xdr:cNvPicPr>
          <a:picLocks noChangeAspect="1"/>
        </xdr:cNvPicPr>
      </xdr:nvPicPr>
      <xdr:blipFill>
        <a:blip r:embed="rId33"/>
        <a:srcRect r="20034" b="35928"/>
        <a:stretch>
          <a:fillRect/>
        </a:stretch>
      </xdr:blipFill>
      <xdr:spPr>
        <a:xfrm>
          <a:off x="1388745" y="20296505"/>
          <a:ext cx="97282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27</xdr:row>
      <xdr:rowOff>28575</xdr:rowOff>
    </xdr:from>
    <xdr:to>
      <xdr:col>2</xdr:col>
      <xdr:colOff>582295</xdr:colOff>
      <xdr:row>27</xdr:row>
      <xdr:rowOff>752475</xdr:rowOff>
    </xdr:to>
    <xdr:pic>
      <xdr:nvPicPr>
        <xdr:cNvPr id="45" name="图片 4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22425" y="19154775"/>
          <a:ext cx="33909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62230</xdr:colOff>
      <xdr:row>45</xdr:row>
      <xdr:rowOff>419735</xdr:rowOff>
    </xdr:from>
    <xdr:to>
      <xdr:col>2</xdr:col>
      <xdr:colOff>931545</xdr:colOff>
      <xdr:row>45</xdr:row>
      <xdr:rowOff>1313815</xdr:rowOff>
    </xdr:to>
    <xdr:pic>
      <xdr:nvPicPr>
        <xdr:cNvPr id="3" name="图片 2" descr="C:/Users/Administrator/Desktop/222.jpg222"/>
        <xdr:cNvPicPr>
          <a:picLocks noChangeAspect="1"/>
        </xdr:cNvPicPr>
      </xdr:nvPicPr>
      <xdr:blipFill>
        <a:blip r:embed="rId35"/>
        <a:srcRect l="2566" r="2566"/>
        <a:stretch>
          <a:fillRect/>
        </a:stretch>
      </xdr:blipFill>
      <xdr:spPr>
        <a:xfrm>
          <a:off x="1441450" y="34671635"/>
          <a:ext cx="869315" cy="89408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</xdr:colOff>
      <xdr:row>62</xdr:row>
      <xdr:rowOff>26670</xdr:rowOff>
    </xdr:from>
    <xdr:to>
      <xdr:col>3</xdr:col>
      <xdr:colOff>0</xdr:colOff>
      <xdr:row>62</xdr:row>
      <xdr:rowOff>1009650</xdr:rowOff>
    </xdr:to>
    <xdr:pic>
      <xdr:nvPicPr>
        <xdr:cNvPr id="4" name="图片 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392555" y="53823870"/>
          <a:ext cx="969010" cy="982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view="pageBreakPreview" zoomScaleNormal="100" topLeftCell="A62" workbookViewId="0">
      <selection activeCell="A1" sqref="A1:J66"/>
    </sheetView>
  </sheetViews>
  <sheetFormatPr defaultColWidth="10" defaultRowHeight="60" customHeight="1"/>
  <cols>
    <col min="1" max="1" width="6.225" style="44" customWidth="1"/>
    <col min="2" max="2" width="11.875" style="44" customWidth="1"/>
    <col min="3" max="3" width="12.8916666666667" style="44" customWidth="1"/>
    <col min="4" max="4" width="16.75" style="44" customWidth="1"/>
    <col min="5" max="5" width="5.125" style="44" customWidth="1"/>
    <col min="6" max="6" width="8.375" style="45" customWidth="1"/>
    <col min="7" max="7" width="9.5" style="44" customWidth="1"/>
    <col min="8" max="8" width="11" style="44" customWidth="1"/>
    <col min="9" max="9" width="17.125" style="44" customWidth="1"/>
    <col min="10" max="10" width="20.875" style="46" customWidth="1"/>
    <col min="11" max="11" width="39.1166666666667" style="39" customWidth="1"/>
    <col min="12" max="12" width="31.6083333333333" style="39" customWidth="1"/>
    <col min="13" max="13" width="12.6333333333333" style="43"/>
    <col min="14" max="15" width="10" style="43"/>
    <col min="16" max="16" width="11.5" style="43"/>
    <col min="17" max="235" width="10" style="43"/>
    <col min="236" max="236" width="6.225" style="43" customWidth="1"/>
    <col min="237" max="237" width="13" style="43" customWidth="1"/>
    <col min="238" max="238" width="12.8916666666667" style="43" customWidth="1"/>
    <col min="239" max="239" width="21.1083333333333" style="43" customWidth="1"/>
    <col min="240" max="240" width="6.775" style="43" customWidth="1"/>
    <col min="241" max="241" width="9.44166666666667" style="43" customWidth="1"/>
    <col min="242" max="242" width="12.1083333333333" style="43" customWidth="1"/>
    <col min="243" max="243" width="12" style="43" customWidth="1"/>
    <col min="244" max="244" width="10.8916666666667" style="43" customWidth="1"/>
    <col min="245" max="245" width="12.1083333333333" style="43" customWidth="1"/>
    <col min="246" max="246" width="9.10833333333333" style="43" customWidth="1"/>
    <col min="247" max="247" width="21.775" style="43" customWidth="1"/>
    <col min="248" max="248" width="27.225" style="43" customWidth="1"/>
    <col min="249" max="249" width="17.8916666666667" style="43" customWidth="1"/>
    <col min="250" max="491" width="10" style="43"/>
    <col min="492" max="492" width="6.225" style="43" customWidth="1"/>
    <col min="493" max="493" width="13" style="43" customWidth="1"/>
    <col min="494" max="494" width="12.8916666666667" style="43" customWidth="1"/>
    <col min="495" max="495" width="21.1083333333333" style="43" customWidth="1"/>
    <col min="496" max="496" width="6.775" style="43" customWidth="1"/>
    <col min="497" max="497" width="9.44166666666667" style="43" customWidth="1"/>
    <col min="498" max="498" width="12.1083333333333" style="43" customWidth="1"/>
    <col min="499" max="499" width="12" style="43" customWidth="1"/>
    <col min="500" max="500" width="10.8916666666667" style="43" customWidth="1"/>
    <col min="501" max="501" width="12.1083333333333" style="43" customWidth="1"/>
    <col min="502" max="502" width="9.10833333333333" style="43" customWidth="1"/>
    <col min="503" max="503" width="21.775" style="43" customWidth="1"/>
    <col min="504" max="504" width="27.225" style="43" customWidth="1"/>
    <col min="505" max="505" width="17.8916666666667" style="43" customWidth="1"/>
    <col min="506" max="747" width="10" style="43"/>
    <col min="748" max="748" width="6.225" style="43" customWidth="1"/>
    <col min="749" max="749" width="13" style="43" customWidth="1"/>
    <col min="750" max="750" width="12.8916666666667" style="43" customWidth="1"/>
    <col min="751" max="751" width="21.1083333333333" style="43" customWidth="1"/>
    <col min="752" max="752" width="6.775" style="43" customWidth="1"/>
    <col min="753" max="753" width="9.44166666666667" style="43" customWidth="1"/>
    <col min="754" max="754" width="12.1083333333333" style="43" customWidth="1"/>
    <col min="755" max="755" width="12" style="43" customWidth="1"/>
    <col min="756" max="756" width="10.8916666666667" style="43" customWidth="1"/>
    <col min="757" max="757" width="12.1083333333333" style="43" customWidth="1"/>
    <col min="758" max="758" width="9.10833333333333" style="43" customWidth="1"/>
    <col min="759" max="759" width="21.775" style="43" customWidth="1"/>
    <col min="760" max="760" width="27.225" style="43" customWidth="1"/>
    <col min="761" max="761" width="17.8916666666667" style="43" customWidth="1"/>
    <col min="762" max="1003" width="10" style="43"/>
    <col min="1004" max="1004" width="6.225" style="43" customWidth="1"/>
    <col min="1005" max="1005" width="13" style="43" customWidth="1"/>
    <col min="1006" max="1006" width="12.8916666666667" style="43" customWidth="1"/>
    <col min="1007" max="1007" width="21.1083333333333" style="43" customWidth="1"/>
    <col min="1008" max="1008" width="6.775" style="43" customWidth="1"/>
    <col min="1009" max="1009" width="9.44166666666667" style="43" customWidth="1"/>
    <col min="1010" max="1010" width="12.1083333333333" style="43" customWidth="1"/>
    <col min="1011" max="1011" width="12" style="43" customWidth="1"/>
    <col min="1012" max="1012" width="10.8916666666667" style="43" customWidth="1"/>
    <col min="1013" max="1013" width="12.1083333333333" style="43" customWidth="1"/>
    <col min="1014" max="1014" width="9.10833333333333" style="43" customWidth="1"/>
    <col min="1015" max="1015" width="21.775" style="43" customWidth="1"/>
    <col min="1016" max="1016" width="27.225" style="43" customWidth="1"/>
    <col min="1017" max="1017" width="17.8916666666667" style="43" customWidth="1"/>
    <col min="1018" max="1259" width="10" style="43"/>
    <col min="1260" max="1260" width="6.225" style="43" customWidth="1"/>
    <col min="1261" max="1261" width="13" style="43" customWidth="1"/>
    <col min="1262" max="1262" width="12.8916666666667" style="43" customWidth="1"/>
    <col min="1263" max="1263" width="21.1083333333333" style="43" customWidth="1"/>
    <col min="1264" max="1264" width="6.775" style="43" customWidth="1"/>
    <col min="1265" max="1265" width="9.44166666666667" style="43" customWidth="1"/>
    <col min="1266" max="1266" width="12.1083333333333" style="43" customWidth="1"/>
    <col min="1267" max="1267" width="12" style="43" customWidth="1"/>
    <col min="1268" max="1268" width="10.8916666666667" style="43" customWidth="1"/>
    <col min="1269" max="1269" width="12.1083333333333" style="43" customWidth="1"/>
    <col min="1270" max="1270" width="9.10833333333333" style="43" customWidth="1"/>
    <col min="1271" max="1271" width="21.775" style="43" customWidth="1"/>
    <col min="1272" max="1272" width="27.225" style="43" customWidth="1"/>
    <col min="1273" max="1273" width="17.8916666666667" style="43" customWidth="1"/>
    <col min="1274" max="1515" width="10" style="43"/>
    <col min="1516" max="1516" width="6.225" style="43" customWidth="1"/>
    <col min="1517" max="1517" width="13" style="43" customWidth="1"/>
    <col min="1518" max="1518" width="12.8916666666667" style="43" customWidth="1"/>
    <col min="1519" max="1519" width="21.1083333333333" style="43" customWidth="1"/>
    <col min="1520" max="1520" width="6.775" style="43" customWidth="1"/>
    <col min="1521" max="1521" width="9.44166666666667" style="43" customWidth="1"/>
    <col min="1522" max="1522" width="12.1083333333333" style="43" customWidth="1"/>
    <col min="1523" max="1523" width="12" style="43" customWidth="1"/>
    <col min="1524" max="1524" width="10.8916666666667" style="43" customWidth="1"/>
    <col min="1525" max="1525" width="12.1083333333333" style="43" customWidth="1"/>
    <col min="1526" max="1526" width="9.10833333333333" style="43" customWidth="1"/>
    <col min="1527" max="1527" width="21.775" style="43" customWidth="1"/>
    <col min="1528" max="1528" width="27.225" style="43" customWidth="1"/>
    <col min="1529" max="1529" width="17.8916666666667" style="43" customWidth="1"/>
    <col min="1530" max="1771" width="10" style="43"/>
    <col min="1772" max="1772" width="6.225" style="43" customWidth="1"/>
    <col min="1773" max="1773" width="13" style="43" customWidth="1"/>
    <col min="1774" max="1774" width="12.8916666666667" style="43" customWidth="1"/>
    <col min="1775" max="1775" width="21.1083333333333" style="43" customWidth="1"/>
    <col min="1776" max="1776" width="6.775" style="43" customWidth="1"/>
    <col min="1777" max="1777" width="9.44166666666667" style="43" customWidth="1"/>
    <col min="1778" max="1778" width="12.1083333333333" style="43" customWidth="1"/>
    <col min="1779" max="1779" width="12" style="43" customWidth="1"/>
    <col min="1780" max="1780" width="10.8916666666667" style="43" customWidth="1"/>
    <col min="1781" max="1781" width="12.1083333333333" style="43" customWidth="1"/>
    <col min="1782" max="1782" width="9.10833333333333" style="43" customWidth="1"/>
    <col min="1783" max="1783" width="21.775" style="43" customWidth="1"/>
    <col min="1784" max="1784" width="27.225" style="43" customWidth="1"/>
    <col min="1785" max="1785" width="17.8916666666667" style="43" customWidth="1"/>
    <col min="1786" max="2027" width="10" style="43"/>
    <col min="2028" max="2028" width="6.225" style="43" customWidth="1"/>
    <col min="2029" max="2029" width="13" style="43" customWidth="1"/>
    <col min="2030" max="2030" width="12.8916666666667" style="43" customWidth="1"/>
    <col min="2031" max="2031" width="21.1083333333333" style="43" customWidth="1"/>
    <col min="2032" max="2032" width="6.775" style="43" customWidth="1"/>
    <col min="2033" max="2033" width="9.44166666666667" style="43" customWidth="1"/>
    <col min="2034" max="2034" width="12.1083333333333" style="43" customWidth="1"/>
    <col min="2035" max="2035" width="12" style="43" customWidth="1"/>
    <col min="2036" max="2036" width="10.8916666666667" style="43" customWidth="1"/>
    <col min="2037" max="2037" width="12.1083333333333" style="43" customWidth="1"/>
    <col min="2038" max="2038" width="9.10833333333333" style="43" customWidth="1"/>
    <col min="2039" max="2039" width="21.775" style="43" customWidth="1"/>
    <col min="2040" max="2040" width="27.225" style="43" customWidth="1"/>
    <col min="2041" max="2041" width="17.8916666666667" style="43" customWidth="1"/>
    <col min="2042" max="2283" width="10" style="43"/>
    <col min="2284" max="2284" width="6.225" style="43" customWidth="1"/>
    <col min="2285" max="2285" width="13" style="43" customWidth="1"/>
    <col min="2286" max="2286" width="12.8916666666667" style="43" customWidth="1"/>
    <col min="2287" max="2287" width="21.1083333333333" style="43" customWidth="1"/>
    <col min="2288" max="2288" width="6.775" style="43" customWidth="1"/>
    <col min="2289" max="2289" width="9.44166666666667" style="43" customWidth="1"/>
    <col min="2290" max="2290" width="12.1083333333333" style="43" customWidth="1"/>
    <col min="2291" max="2291" width="12" style="43" customWidth="1"/>
    <col min="2292" max="2292" width="10.8916666666667" style="43" customWidth="1"/>
    <col min="2293" max="2293" width="12.1083333333333" style="43" customWidth="1"/>
    <col min="2294" max="2294" width="9.10833333333333" style="43" customWidth="1"/>
    <col min="2295" max="2295" width="21.775" style="43" customWidth="1"/>
    <col min="2296" max="2296" width="27.225" style="43" customWidth="1"/>
    <col min="2297" max="2297" width="17.8916666666667" style="43" customWidth="1"/>
    <col min="2298" max="2539" width="10" style="43"/>
    <col min="2540" max="2540" width="6.225" style="43" customWidth="1"/>
    <col min="2541" max="2541" width="13" style="43" customWidth="1"/>
    <col min="2542" max="2542" width="12.8916666666667" style="43" customWidth="1"/>
    <col min="2543" max="2543" width="21.1083333333333" style="43" customWidth="1"/>
    <col min="2544" max="2544" width="6.775" style="43" customWidth="1"/>
    <col min="2545" max="2545" width="9.44166666666667" style="43" customWidth="1"/>
    <col min="2546" max="2546" width="12.1083333333333" style="43" customWidth="1"/>
    <col min="2547" max="2547" width="12" style="43" customWidth="1"/>
    <col min="2548" max="2548" width="10.8916666666667" style="43" customWidth="1"/>
    <col min="2549" max="2549" width="12.1083333333333" style="43" customWidth="1"/>
    <col min="2550" max="2550" width="9.10833333333333" style="43" customWidth="1"/>
    <col min="2551" max="2551" width="21.775" style="43" customWidth="1"/>
    <col min="2552" max="2552" width="27.225" style="43" customWidth="1"/>
    <col min="2553" max="2553" width="17.8916666666667" style="43" customWidth="1"/>
    <col min="2554" max="2795" width="10" style="43"/>
    <col min="2796" max="2796" width="6.225" style="43" customWidth="1"/>
    <col min="2797" max="2797" width="13" style="43" customWidth="1"/>
    <col min="2798" max="2798" width="12.8916666666667" style="43" customWidth="1"/>
    <col min="2799" max="2799" width="21.1083333333333" style="43" customWidth="1"/>
    <col min="2800" max="2800" width="6.775" style="43" customWidth="1"/>
    <col min="2801" max="2801" width="9.44166666666667" style="43" customWidth="1"/>
    <col min="2802" max="2802" width="12.1083333333333" style="43" customWidth="1"/>
    <col min="2803" max="2803" width="12" style="43" customWidth="1"/>
    <col min="2804" max="2804" width="10.8916666666667" style="43" customWidth="1"/>
    <col min="2805" max="2805" width="12.1083333333333" style="43" customWidth="1"/>
    <col min="2806" max="2806" width="9.10833333333333" style="43" customWidth="1"/>
    <col min="2807" max="2807" width="21.775" style="43" customWidth="1"/>
    <col min="2808" max="2808" width="27.225" style="43" customWidth="1"/>
    <col min="2809" max="2809" width="17.8916666666667" style="43" customWidth="1"/>
    <col min="2810" max="3051" width="10" style="43"/>
    <col min="3052" max="3052" width="6.225" style="43" customWidth="1"/>
    <col min="3053" max="3053" width="13" style="43" customWidth="1"/>
    <col min="3054" max="3054" width="12.8916666666667" style="43" customWidth="1"/>
    <col min="3055" max="3055" width="21.1083333333333" style="43" customWidth="1"/>
    <col min="3056" max="3056" width="6.775" style="43" customWidth="1"/>
    <col min="3057" max="3057" width="9.44166666666667" style="43" customWidth="1"/>
    <col min="3058" max="3058" width="12.1083333333333" style="43" customWidth="1"/>
    <col min="3059" max="3059" width="12" style="43" customWidth="1"/>
    <col min="3060" max="3060" width="10.8916666666667" style="43" customWidth="1"/>
    <col min="3061" max="3061" width="12.1083333333333" style="43" customWidth="1"/>
    <col min="3062" max="3062" width="9.10833333333333" style="43" customWidth="1"/>
    <col min="3063" max="3063" width="21.775" style="43" customWidth="1"/>
    <col min="3064" max="3064" width="27.225" style="43" customWidth="1"/>
    <col min="3065" max="3065" width="17.8916666666667" style="43" customWidth="1"/>
    <col min="3066" max="3307" width="10" style="43"/>
    <col min="3308" max="3308" width="6.225" style="43" customWidth="1"/>
    <col min="3309" max="3309" width="13" style="43" customWidth="1"/>
    <col min="3310" max="3310" width="12.8916666666667" style="43" customWidth="1"/>
    <col min="3311" max="3311" width="21.1083333333333" style="43" customWidth="1"/>
    <col min="3312" max="3312" width="6.775" style="43" customWidth="1"/>
    <col min="3313" max="3313" width="9.44166666666667" style="43" customWidth="1"/>
    <col min="3314" max="3314" width="12.1083333333333" style="43" customWidth="1"/>
    <col min="3315" max="3315" width="12" style="43" customWidth="1"/>
    <col min="3316" max="3316" width="10.8916666666667" style="43" customWidth="1"/>
    <col min="3317" max="3317" width="12.1083333333333" style="43" customWidth="1"/>
    <col min="3318" max="3318" width="9.10833333333333" style="43" customWidth="1"/>
    <col min="3319" max="3319" width="21.775" style="43" customWidth="1"/>
    <col min="3320" max="3320" width="27.225" style="43" customWidth="1"/>
    <col min="3321" max="3321" width="17.8916666666667" style="43" customWidth="1"/>
    <col min="3322" max="3563" width="10" style="43"/>
    <col min="3564" max="3564" width="6.225" style="43" customWidth="1"/>
    <col min="3565" max="3565" width="13" style="43" customWidth="1"/>
    <col min="3566" max="3566" width="12.8916666666667" style="43" customWidth="1"/>
    <col min="3567" max="3567" width="21.1083333333333" style="43" customWidth="1"/>
    <col min="3568" max="3568" width="6.775" style="43" customWidth="1"/>
    <col min="3569" max="3569" width="9.44166666666667" style="43" customWidth="1"/>
    <col min="3570" max="3570" width="12.1083333333333" style="43" customWidth="1"/>
    <col min="3571" max="3571" width="12" style="43" customWidth="1"/>
    <col min="3572" max="3572" width="10.8916666666667" style="43" customWidth="1"/>
    <col min="3573" max="3573" width="12.1083333333333" style="43" customWidth="1"/>
    <col min="3574" max="3574" width="9.10833333333333" style="43" customWidth="1"/>
    <col min="3575" max="3575" width="21.775" style="43" customWidth="1"/>
    <col min="3576" max="3576" width="27.225" style="43" customWidth="1"/>
    <col min="3577" max="3577" width="17.8916666666667" style="43" customWidth="1"/>
    <col min="3578" max="3819" width="10" style="43"/>
    <col min="3820" max="3820" width="6.225" style="43" customWidth="1"/>
    <col min="3821" max="3821" width="13" style="43" customWidth="1"/>
    <col min="3822" max="3822" width="12.8916666666667" style="43" customWidth="1"/>
    <col min="3823" max="3823" width="21.1083333333333" style="43" customWidth="1"/>
    <col min="3824" max="3824" width="6.775" style="43" customWidth="1"/>
    <col min="3825" max="3825" width="9.44166666666667" style="43" customWidth="1"/>
    <col min="3826" max="3826" width="12.1083333333333" style="43" customWidth="1"/>
    <col min="3827" max="3827" width="12" style="43" customWidth="1"/>
    <col min="3828" max="3828" width="10.8916666666667" style="43" customWidth="1"/>
    <col min="3829" max="3829" width="12.1083333333333" style="43" customWidth="1"/>
    <col min="3830" max="3830" width="9.10833333333333" style="43" customWidth="1"/>
    <col min="3831" max="3831" width="21.775" style="43" customWidth="1"/>
    <col min="3832" max="3832" width="27.225" style="43" customWidth="1"/>
    <col min="3833" max="3833" width="17.8916666666667" style="43" customWidth="1"/>
    <col min="3834" max="4075" width="10" style="43"/>
    <col min="4076" max="4076" width="6.225" style="43" customWidth="1"/>
    <col min="4077" max="4077" width="13" style="43" customWidth="1"/>
    <col min="4078" max="4078" width="12.8916666666667" style="43" customWidth="1"/>
    <col min="4079" max="4079" width="21.1083333333333" style="43" customWidth="1"/>
    <col min="4080" max="4080" width="6.775" style="43" customWidth="1"/>
    <col min="4081" max="4081" width="9.44166666666667" style="43" customWidth="1"/>
    <col min="4082" max="4082" width="12.1083333333333" style="43" customWidth="1"/>
    <col min="4083" max="4083" width="12" style="43" customWidth="1"/>
    <col min="4084" max="4084" width="10.8916666666667" style="43" customWidth="1"/>
    <col min="4085" max="4085" width="12.1083333333333" style="43" customWidth="1"/>
    <col min="4086" max="4086" width="9.10833333333333" style="43" customWidth="1"/>
    <col min="4087" max="4087" width="21.775" style="43" customWidth="1"/>
    <col min="4088" max="4088" width="27.225" style="43" customWidth="1"/>
    <col min="4089" max="4089" width="17.8916666666667" style="43" customWidth="1"/>
    <col min="4090" max="4331" width="10" style="43"/>
    <col min="4332" max="4332" width="6.225" style="43" customWidth="1"/>
    <col min="4333" max="4333" width="13" style="43" customWidth="1"/>
    <col min="4334" max="4334" width="12.8916666666667" style="43" customWidth="1"/>
    <col min="4335" max="4335" width="21.1083333333333" style="43" customWidth="1"/>
    <col min="4336" max="4336" width="6.775" style="43" customWidth="1"/>
    <col min="4337" max="4337" width="9.44166666666667" style="43" customWidth="1"/>
    <col min="4338" max="4338" width="12.1083333333333" style="43" customWidth="1"/>
    <col min="4339" max="4339" width="12" style="43" customWidth="1"/>
    <col min="4340" max="4340" width="10.8916666666667" style="43" customWidth="1"/>
    <col min="4341" max="4341" width="12.1083333333333" style="43" customWidth="1"/>
    <col min="4342" max="4342" width="9.10833333333333" style="43" customWidth="1"/>
    <col min="4343" max="4343" width="21.775" style="43" customWidth="1"/>
    <col min="4344" max="4344" width="27.225" style="43" customWidth="1"/>
    <col min="4345" max="4345" width="17.8916666666667" style="43" customWidth="1"/>
    <col min="4346" max="4587" width="10" style="43"/>
    <col min="4588" max="4588" width="6.225" style="43" customWidth="1"/>
    <col min="4589" max="4589" width="13" style="43" customWidth="1"/>
    <col min="4590" max="4590" width="12.8916666666667" style="43" customWidth="1"/>
    <col min="4591" max="4591" width="21.1083333333333" style="43" customWidth="1"/>
    <col min="4592" max="4592" width="6.775" style="43" customWidth="1"/>
    <col min="4593" max="4593" width="9.44166666666667" style="43" customWidth="1"/>
    <col min="4594" max="4594" width="12.1083333333333" style="43" customWidth="1"/>
    <col min="4595" max="4595" width="12" style="43" customWidth="1"/>
    <col min="4596" max="4596" width="10.8916666666667" style="43" customWidth="1"/>
    <col min="4597" max="4597" width="12.1083333333333" style="43" customWidth="1"/>
    <col min="4598" max="4598" width="9.10833333333333" style="43" customWidth="1"/>
    <col min="4599" max="4599" width="21.775" style="43" customWidth="1"/>
    <col min="4600" max="4600" width="27.225" style="43" customWidth="1"/>
    <col min="4601" max="4601" width="17.8916666666667" style="43" customWidth="1"/>
    <col min="4602" max="4843" width="10" style="43"/>
    <col min="4844" max="4844" width="6.225" style="43" customWidth="1"/>
    <col min="4845" max="4845" width="13" style="43" customWidth="1"/>
    <col min="4846" max="4846" width="12.8916666666667" style="43" customWidth="1"/>
    <col min="4847" max="4847" width="21.1083333333333" style="43" customWidth="1"/>
    <col min="4848" max="4848" width="6.775" style="43" customWidth="1"/>
    <col min="4849" max="4849" width="9.44166666666667" style="43" customWidth="1"/>
    <col min="4850" max="4850" width="12.1083333333333" style="43" customWidth="1"/>
    <col min="4851" max="4851" width="12" style="43" customWidth="1"/>
    <col min="4852" max="4852" width="10.8916666666667" style="43" customWidth="1"/>
    <col min="4853" max="4853" width="12.1083333333333" style="43" customWidth="1"/>
    <col min="4854" max="4854" width="9.10833333333333" style="43" customWidth="1"/>
    <col min="4855" max="4855" width="21.775" style="43" customWidth="1"/>
    <col min="4856" max="4856" width="27.225" style="43" customWidth="1"/>
    <col min="4857" max="4857" width="17.8916666666667" style="43" customWidth="1"/>
    <col min="4858" max="5099" width="10" style="43"/>
    <col min="5100" max="5100" width="6.225" style="43" customWidth="1"/>
    <col min="5101" max="5101" width="13" style="43" customWidth="1"/>
    <col min="5102" max="5102" width="12.8916666666667" style="43" customWidth="1"/>
    <col min="5103" max="5103" width="21.1083333333333" style="43" customWidth="1"/>
    <col min="5104" max="5104" width="6.775" style="43" customWidth="1"/>
    <col min="5105" max="5105" width="9.44166666666667" style="43" customWidth="1"/>
    <col min="5106" max="5106" width="12.1083333333333" style="43" customWidth="1"/>
    <col min="5107" max="5107" width="12" style="43" customWidth="1"/>
    <col min="5108" max="5108" width="10.8916666666667" style="43" customWidth="1"/>
    <col min="5109" max="5109" width="12.1083333333333" style="43" customWidth="1"/>
    <col min="5110" max="5110" width="9.10833333333333" style="43" customWidth="1"/>
    <col min="5111" max="5111" width="21.775" style="43" customWidth="1"/>
    <col min="5112" max="5112" width="27.225" style="43" customWidth="1"/>
    <col min="5113" max="5113" width="17.8916666666667" style="43" customWidth="1"/>
    <col min="5114" max="5355" width="10" style="43"/>
    <col min="5356" max="5356" width="6.225" style="43" customWidth="1"/>
    <col min="5357" max="5357" width="13" style="43" customWidth="1"/>
    <col min="5358" max="5358" width="12.8916666666667" style="43" customWidth="1"/>
    <col min="5359" max="5359" width="21.1083333333333" style="43" customWidth="1"/>
    <col min="5360" max="5360" width="6.775" style="43" customWidth="1"/>
    <col min="5361" max="5361" width="9.44166666666667" style="43" customWidth="1"/>
    <col min="5362" max="5362" width="12.1083333333333" style="43" customWidth="1"/>
    <col min="5363" max="5363" width="12" style="43" customWidth="1"/>
    <col min="5364" max="5364" width="10.8916666666667" style="43" customWidth="1"/>
    <col min="5365" max="5365" width="12.1083333333333" style="43" customWidth="1"/>
    <col min="5366" max="5366" width="9.10833333333333" style="43" customWidth="1"/>
    <col min="5367" max="5367" width="21.775" style="43" customWidth="1"/>
    <col min="5368" max="5368" width="27.225" style="43" customWidth="1"/>
    <col min="5369" max="5369" width="17.8916666666667" style="43" customWidth="1"/>
    <col min="5370" max="5611" width="10" style="43"/>
    <col min="5612" max="5612" width="6.225" style="43" customWidth="1"/>
    <col min="5613" max="5613" width="13" style="43" customWidth="1"/>
    <col min="5614" max="5614" width="12.8916666666667" style="43" customWidth="1"/>
    <col min="5615" max="5615" width="21.1083333333333" style="43" customWidth="1"/>
    <col min="5616" max="5616" width="6.775" style="43" customWidth="1"/>
    <col min="5617" max="5617" width="9.44166666666667" style="43" customWidth="1"/>
    <col min="5618" max="5618" width="12.1083333333333" style="43" customWidth="1"/>
    <col min="5619" max="5619" width="12" style="43" customWidth="1"/>
    <col min="5620" max="5620" width="10.8916666666667" style="43" customWidth="1"/>
    <col min="5621" max="5621" width="12.1083333333333" style="43" customWidth="1"/>
    <col min="5622" max="5622" width="9.10833333333333" style="43" customWidth="1"/>
    <col min="5623" max="5623" width="21.775" style="43" customWidth="1"/>
    <col min="5624" max="5624" width="27.225" style="43" customWidth="1"/>
    <col min="5625" max="5625" width="17.8916666666667" style="43" customWidth="1"/>
    <col min="5626" max="5867" width="10" style="43"/>
    <col min="5868" max="5868" width="6.225" style="43" customWidth="1"/>
    <col min="5869" max="5869" width="13" style="43" customWidth="1"/>
    <col min="5870" max="5870" width="12.8916666666667" style="43" customWidth="1"/>
    <col min="5871" max="5871" width="21.1083333333333" style="43" customWidth="1"/>
    <col min="5872" max="5872" width="6.775" style="43" customWidth="1"/>
    <col min="5873" max="5873" width="9.44166666666667" style="43" customWidth="1"/>
    <col min="5874" max="5874" width="12.1083333333333" style="43" customWidth="1"/>
    <col min="5875" max="5875" width="12" style="43" customWidth="1"/>
    <col min="5876" max="5876" width="10.8916666666667" style="43" customWidth="1"/>
    <col min="5877" max="5877" width="12.1083333333333" style="43" customWidth="1"/>
    <col min="5878" max="5878" width="9.10833333333333" style="43" customWidth="1"/>
    <col min="5879" max="5879" width="21.775" style="43" customWidth="1"/>
    <col min="5880" max="5880" width="27.225" style="43" customWidth="1"/>
    <col min="5881" max="5881" width="17.8916666666667" style="43" customWidth="1"/>
    <col min="5882" max="6123" width="10" style="43"/>
    <col min="6124" max="6124" width="6.225" style="43" customWidth="1"/>
    <col min="6125" max="6125" width="13" style="43" customWidth="1"/>
    <col min="6126" max="6126" width="12.8916666666667" style="43" customWidth="1"/>
    <col min="6127" max="6127" width="21.1083333333333" style="43" customWidth="1"/>
    <col min="6128" max="6128" width="6.775" style="43" customWidth="1"/>
    <col min="6129" max="6129" width="9.44166666666667" style="43" customWidth="1"/>
    <col min="6130" max="6130" width="12.1083333333333" style="43" customWidth="1"/>
    <col min="6131" max="6131" width="12" style="43" customWidth="1"/>
    <col min="6132" max="6132" width="10.8916666666667" style="43" customWidth="1"/>
    <col min="6133" max="6133" width="12.1083333333333" style="43" customWidth="1"/>
    <col min="6134" max="6134" width="9.10833333333333" style="43" customWidth="1"/>
    <col min="6135" max="6135" width="21.775" style="43" customWidth="1"/>
    <col min="6136" max="6136" width="27.225" style="43" customWidth="1"/>
    <col min="6137" max="6137" width="17.8916666666667" style="43" customWidth="1"/>
    <col min="6138" max="6379" width="10" style="43"/>
    <col min="6380" max="6380" width="6.225" style="43" customWidth="1"/>
    <col min="6381" max="6381" width="13" style="43" customWidth="1"/>
    <col min="6382" max="6382" width="12.8916666666667" style="43" customWidth="1"/>
    <col min="6383" max="6383" width="21.1083333333333" style="43" customWidth="1"/>
    <col min="6384" max="6384" width="6.775" style="43" customWidth="1"/>
    <col min="6385" max="6385" width="9.44166666666667" style="43" customWidth="1"/>
    <col min="6386" max="6386" width="12.1083333333333" style="43" customWidth="1"/>
    <col min="6387" max="6387" width="12" style="43" customWidth="1"/>
    <col min="6388" max="6388" width="10.8916666666667" style="43" customWidth="1"/>
    <col min="6389" max="6389" width="12.1083333333333" style="43" customWidth="1"/>
    <col min="6390" max="6390" width="9.10833333333333" style="43" customWidth="1"/>
    <col min="6391" max="6391" width="21.775" style="43" customWidth="1"/>
    <col min="6392" max="6392" width="27.225" style="43" customWidth="1"/>
    <col min="6393" max="6393" width="17.8916666666667" style="43" customWidth="1"/>
    <col min="6394" max="6635" width="10" style="43"/>
    <col min="6636" max="6636" width="6.225" style="43" customWidth="1"/>
    <col min="6637" max="6637" width="13" style="43" customWidth="1"/>
    <col min="6638" max="6638" width="12.8916666666667" style="43" customWidth="1"/>
    <col min="6639" max="6639" width="21.1083333333333" style="43" customWidth="1"/>
    <col min="6640" max="6640" width="6.775" style="43" customWidth="1"/>
    <col min="6641" max="6641" width="9.44166666666667" style="43" customWidth="1"/>
    <col min="6642" max="6642" width="12.1083333333333" style="43" customWidth="1"/>
    <col min="6643" max="6643" width="12" style="43" customWidth="1"/>
    <col min="6644" max="6644" width="10.8916666666667" style="43" customWidth="1"/>
    <col min="6645" max="6645" width="12.1083333333333" style="43" customWidth="1"/>
    <col min="6646" max="6646" width="9.10833333333333" style="43" customWidth="1"/>
    <col min="6647" max="6647" width="21.775" style="43" customWidth="1"/>
    <col min="6648" max="6648" width="27.225" style="43" customWidth="1"/>
    <col min="6649" max="6649" width="17.8916666666667" style="43" customWidth="1"/>
    <col min="6650" max="6891" width="10" style="43"/>
    <col min="6892" max="6892" width="6.225" style="43" customWidth="1"/>
    <col min="6893" max="6893" width="13" style="43" customWidth="1"/>
    <col min="6894" max="6894" width="12.8916666666667" style="43" customWidth="1"/>
    <col min="6895" max="6895" width="21.1083333333333" style="43" customWidth="1"/>
    <col min="6896" max="6896" width="6.775" style="43" customWidth="1"/>
    <col min="6897" max="6897" width="9.44166666666667" style="43" customWidth="1"/>
    <col min="6898" max="6898" width="12.1083333333333" style="43" customWidth="1"/>
    <col min="6899" max="6899" width="12" style="43" customWidth="1"/>
    <col min="6900" max="6900" width="10.8916666666667" style="43" customWidth="1"/>
    <col min="6901" max="6901" width="12.1083333333333" style="43" customWidth="1"/>
    <col min="6902" max="6902" width="9.10833333333333" style="43" customWidth="1"/>
    <col min="6903" max="6903" width="21.775" style="43" customWidth="1"/>
    <col min="6904" max="6904" width="27.225" style="43" customWidth="1"/>
    <col min="6905" max="6905" width="17.8916666666667" style="43" customWidth="1"/>
    <col min="6906" max="7147" width="10" style="43"/>
    <col min="7148" max="7148" width="6.225" style="43" customWidth="1"/>
    <col min="7149" max="7149" width="13" style="43" customWidth="1"/>
    <col min="7150" max="7150" width="12.8916666666667" style="43" customWidth="1"/>
    <col min="7151" max="7151" width="21.1083333333333" style="43" customWidth="1"/>
    <col min="7152" max="7152" width="6.775" style="43" customWidth="1"/>
    <col min="7153" max="7153" width="9.44166666666667" style="43" customWidth="1"/>
    <col min="7154" max="7154" width="12.1083333333333" style="43" customWidth="1"/>
    <col min="7155" max="7155" width="12" style="43" customWidth="1"/>
    <col min="7156" max="7156" width="10.8916666666667" style="43" customWidth="1"/>
    <col min="7157" max="7157" width="12.1083333333333" style="43" customWidth="1"/>
    <col min="7158" max="7158" width="9.10833333333333" style="43" customWidth="1"/>
    <col min="7159" max="7159" width="21.775" style="43" customWidth="1"/>
    <col min="7160" max="7160" width="27.225" style="43" customWidth="1"/>
    <col min="7161" max="7161" width="17.8916666666667" style="43" customWidth="1"/>
    <col min="7162" max="7403" width="10" style="43"/>
    <col min="7404" max="7404" width="6.225" style="43" customWidth="1"/>
    <col min="7405" max="7405" width="13" style="43" customWidth="1"/>
    <col min="7406" max="7406" width="12.8916666666667" style="43" customWidth="1"/>
    <col min="7407" max="7407" width="21.1083333333333" style="43" customWidth="1"/>
    <col min="7408" max="7408" width="6.775" style="43" customWidth="1"/>
    <col min="7409" max="7409" width="9.44166666666667" style="43" customWidth="1"/>
    <col min="7410" max="7410" width="12.1083333333333" style="43" customWidth="1"/>
    <col min="7411" max="7411" width="12" style="43" customWidth="1"/>
    <col min="7412" max="7412" width="10.8916666666667" style="43" customWidth="1"/>
    <col min="7413" max="7413" width="12.1083333333333" style="43" customWidth="1"/>
    <col min="7414" max="7414" width="9.10833333333333" style="43" customWidth="1"/>
    <col min="7415" max="7415" width="21.775" style="43" customWidth="1"/>
    <col min="7416" max="7416" width="27.225" style="43" customWidth="1"/>
    <col min="7417" max="7417" width="17.8916666666667" style="43" customWidth="1"/>
    <col min="7418" max="7659" width="10" style="43"/>
    <col min="7660" max="7660" width="6.225" style="43" customWidth="1"/>
    <col min="7661" max="7661" width="13" style="43" customWidth="1"/>
    <col min="7662" max="7662" width="12.8916666666667" style="43" customWidth="1"/>
    <col min="7663" max="7663" width="21.1083333333333" style="43" customWidth="1"/>
    <col min="7664" max="7664" width="6.775" style="43" customWidth="1"/>
    <col min="7665" max="7665" width="9.44166666666667" style="43" customWidth="1"/>
    <col min="7666" max="7666" width="12.1083333333333" style="43" customWidth="1"/>
    <col min="7667" max="7667" width="12" style="43" customWidth="1"/>
    <col min="7668" max="7668" width="10.8916666666667" style="43" customWidth="1"/>
    <col min="7669" max="7669" width="12.1083333333333" style="43" customWidth="1"/>
    <col min="7670" max="7670" width="9.10833333333333" style="43" customWidth="1"/>
    <col min="7671" max="7671" width="21.775" style="43" customWidth="1"/>
    <col min="7672" max="7672" width="27.225" style="43" customWidth="1"/>
    <col min="7673" max="7673" width="17.8916666666667" style="43" customWidth="1"/>
    <col min="7674" max="7915" width="10" style="43"/>
    <col min="7916" max="7916" width="6.225" style="43" customWidth="1"/>
    <col min="7917" max="7917" width="13" style="43" customWidth="1"/>
    <col min="7918" max="7918" width="12.8916666666667" style="43" customWidth="1"/>
    <col min="7919" max="7919" width="21.1083333333333" style="43" customWidth="1"/>
    <col min="7920" max="7920" width="6.775" style="43" customWidth="1"/>
    <col min="7921" max="7921" width="9.44166666666667" style="43" customWidth="1"/>
    <col min="7922" max="7922" width="12.1083333333333" style="43" customWidth="1"/>
    <col min="7923" max="7923" width="12" style="43" customWidth="1"/>
    <col min="7924" max="7924" width="10.8916666666667" style="43" customWidth="1"/>
    <col min="7925" max="7925" width="12.1083333333333" style="43" customWidth="1"/>
    <col min="7926" max="7926" width="9.10833333333333" style="43" customWidth="1"/>
    <col min="7927" max="7927" width="21.775" style="43" customWidth="1"/>
    <col min="7928" max="7928" width="27.225" style="43" customWidth="1"/>
    <col min="7929" max="7929" width="17.8916666666667" style="43" customWidth="1"/>
    <col min="7930" max="8171" width="10" style="43"/>
    <col min="8172" max="8172" width="6.225" style="43" customWidth="1"/>
    <col min="8173" max="8173" width="13" style="43" customWidth="1"/>
    <col min="8174" max="8174" width="12.8916666666667" style="43" customWidth="1"/>
    <col min="8175" max="8175" width="21.1083333333333" style="43" customWidth="1"/>
    <col min="8176" max="8176" width="6.775" style="43" customWidth="1"/>
    <col min="8177" max="8177" width="9.44166666666667" style="43" customWidth="1"/>
    <col min="8178" max="8178" width="12.1083333333333" style="43" customWidth="1"/>
    <col min="8179" max="8179" width="12" style="43" customWidth="1"/>
    <col min="8180" max="8180" width="10.8916666666667" style="43" customWidth="1"/>
    <col min="8181" max="8181" width="12.1083333333333" style="43" customWidth="1"/>
    <col min="8182" max="8182" width="9.10833333333333" style="43" customWidth="1"/>
    <col min="8183" max="8183" width="21.775" style="43" customWidth="1"/>
    <col min="8184" max="8184" width="27.225" style="43" customWidth="1"/>
    <col min="8185" max="8185" width="17.8916666666667" style="43" customWidth="1"/>
    <col min="8186" max="8427" width="10" style="43"/>
    <col min="8428" max="8428" width="6.225" style="43" customWidth="1"/>
    <col min="8429" max="8429" width="13" style="43" customWidth="1"/>
    <col min="8430" max="8430" width="12.8916666666667" style="43" customWidth="1"/>
    <col min="8431" max="8431" width="21.1083333333333" style="43" customWidth="1"/>
    <col min="8432" max="8432" width="6.775" style="43" customWidth="1"/>
    <col min="8433" max="8433" width="9.44166666666667" style="43" customWidth="1"/>
    <col min="8434" max="8434" width="12.1083333333333" style="43" customWidth="1"/>
    <col min="8435" max="8435" width="12" style="43" customWidth="1"/>
    <col min="8436" max="8436" width="10.8916666666667" style="43" customWidth="1"/>
    <col min="8437" max="8437" width="12.1083333333333" style="43" customWidth="1"/>
    <col min="8438" max="8438" width="9.10833333333333" style="43" customWidth="1"/>
    <col min="8439" max="8439" width="21.775" style="43" customWidth="1"/>
    <col min="8440" max="8440" width="27.225" style="43" customWidth="1"/>
    <col min="8441" max="8441" width="17.8916666666667" style="43" customWidth="1"/>
    <col min="8442" max="8683" width="10" style="43"/>
    <col min="8684" max="8684" width="6.225" style="43" customWidth="1"/>
    <col min="8685" max="8685" width="13" style="43" customWidth="1"/>
    <col min="8686" max="8686" width="12.8916666666667" style="43" customWidth="1"/>
    <col min="8687" max="8687" width="21.1083333333333" style="43" customWidth="1"/>
    <col min="8688" max="8688" width="6.775" style="43" customWidth="1"/>
    <col min="8689" max="8689" width="9.44166666666667" style="43" customWidth="1"/>
    <col min="8690" max="8690" width="12.1083333333333" style="43" customWidth="1"/>
    <col min="8691" max="8691" width="12" style="43" customWidth="1"/>
    <col min="8692" max="8692" width="10.8916666666667" style="43" customWidth="1"/>
    <col min="8693" max="8693" width="12.1083333333333" style="43" customWidth="1"/>
    <col min="8694" max="8694" width="9.10833333333333" style="43" customWidth="1"/>
    <col min="8695" max="8695" width="21.775" style="43" customWidth="1"/>
    <col min="8696" max="8696" width="27.225" style="43" customWidth="1"/>
    <col min="8697" max="8697" width="17.8916666666667" style="43" customWidth="1"/>
    <col min="8698" max="8939" width="10" style="43"/>
    <col min="8940" max="8940" width="6.225" style="43" customWidth="1"/>
    <col min="8941" max="8941" width="13" style="43" customWidth="1"/>
    <col min="8942" max="8942" width="12.8916666666667" style="43" customWidth="1"/>
    <col min="8943" max="8943" width="21.1083333333333" style="43" customWidth="1"/>
    <col min="8944" max="8944" width="6.775" style="43" customWidth="1"/>
    <col min="8945" max="8945" width="9.44166666666667" style="43" customWidth="1"/>
    <col min="8946" max="8946" width="12.1083333333333" style="43" customWidth="1"/>
    <col min="8947" max="8947" width="12" style="43" customWidth="1"/>
    <col min="8948" max="8948" width="10.8916666666667" style="43" customWidth="1"/>
    <col min="8949" max="8949" width="12.1083333333333" style="43" customWidth="1"/>
    <col min="8950" max="8950" width="9.10833333333333" style="43" customWidth="1"/>
    <col min="8951" max="8951" width="21.775" style="43" customWidth="1"/>
    <col min="8952" max="8952" width="27.225" style="43" customWidth="1"/>
    <col min="8953" max="8953" width="17.8916666666667" style="43" customWidth="1"/>
    <col min="8954" max="9195" width="10" style="43"/>
    <col min="9196" max="9196" width="6.225" style="43" customWidth="1"/>
    <col min="9197" max="9197" width="13" style="43" customWidth="1"/>
    <col min="9198" max="9198" width="12.8916666666667" style="43" customWidth="1"/>
    <col min="9199" max="9199" width="21.1083333333333" style="43" customWidth="1"/>
    <col min="9200" max="9200" width="6.775" style="43" customWidth="1"/>
    <col min="9201" max="9201" width="9.44166666666667" style="43" customWidth="1"/>
    <col min="9202" max="9202" width="12.1083333333333" style="43" customWidth="1"/>
    <col min="9203" max="9203" width="12" style="43" customWidth="1"/>
    <col min="9204" max="9204" width="10.8916666666667" style="43" customWidth="1"/>
    <col min="9205" max="9205" width="12.1083333333333" style="43" customWidth="1"/>
    <col min="9206" max="9206" width="9.10833333333333" style="43" customWidth="1"/>
    <col min="9207" max="9207" width="21.775" style="43" customWidth="1"/>
    <col min="9208" max="9208" width="27.225" style="43" customWidth="1"/>
    <col min="9209" max="9209" width="17.8916666666667" style="43" customWidth="1"/>
    <col min="9210" max="9451" width="10" style="43"/>
    <col min="9452" max="9452" width="6.225" style="43" customWidth="1"/>
    <col min="9453" max="9453" width="13" style="43" customWidth="1"/>
    <col min="9454" max="9454" width="12.8916666666667" style="43" customWidth="1"/>
    <col min="9455" max="9455" width="21.1083333333333" style="43" customWidth="1"/>
    <col min="9456" max="9456" width="6.775" style="43" customWidth="1"/>
    <col min="9457" max="9457" width="9.44166666666667" style="43" customWidth="1"/>
    <col min="9458" max="9458" width="12.1083333333333" style="43" customWidth="1"/>
    <col min="9459" max="9459" width="12" style="43" customWidth="1"/>
    <col min="9460" max="9460" width="10.8916666666667" style="43" customWidth="1"/>
    <col min="9461" max="9461" width="12.1083333333333" style="43" customWidth="1"/>
    <col min="9462" max="9462" width="9.10833333333333" style="43" customWidth="1"/>
    <col min="9463" max="9463" width="21.775" style="43" customWidth="1"/>
    <col min="9464" max="9464" width="27.225" style="43" customWidth="1"/>
    <col min="9465" max="9465" width="17.8916666666667" style="43" customWidth="1"/>
    <col min="9466" max="9707" width="10" style="43"/>
    <col min="9708" max="9708" width="6.225" style="43" customWidth="1"/>
    <col min="9709" max="9709" width="13" style="43" customWidth="1"/>
    <col min="9710" max="9710" width="12.8916666666667" style="43" customWidth="1"/>
    <col min="9711" max="9711" width="21.1083333333333" style="43" customWidth="1"/>
    <col min="9712" max="9712" width="6.775" style="43" customWidth="1"/>
    <col min="9713" max="9713" width="9.44166666666667" style="43" customWidth="1"/>
    <col min="9714" max="9714" width="12.1083333333333" style="43" customWidth="1"/>
    <col min="9715" max="9715" width="12" style="43" customWidth="1"/>
    <col min="9716" max="9716" width="10.8916666666667" style="43" customWidth="1"/>
    <col min="9717" max="9717" width="12.1083333333333" style="43" customWidth="1"/>
    <col min="9718" max="9718" width="9.10833333333333" style="43" customWidth="1"/>
    <col min="9719" max="9719" width="21.775" style="43" customWidth="1"/>
    <col min="9720" max="9720" width="27.225" style="43" customWidth="1"/>
    <col min="9721" max="9721" width="17.8916666666667" style="43" customWidth="1"/>
    <col min="9722" max="9963" width="10" style="43"/>
    <col min="9964" max="9964" width="6.225" style="43" customWidth="1"/>
    <col min="9965" max="9965" width="13" style="43" customWidth="1"/>
    <col min="9966" max="9966" width="12.8916666666667" style="43" customWidth="1"/>
    <col min="9967" max="9967" width="21.1083333333333" style="43" customWidth="1"/>
    <col min="9968" max="9968" width="6.775" style="43" customWidth="1"/>
    <col min="9969" max="9969" width="9.44166666666667" style="43" customWidth="1"/>
    <col min="9970" max="9970" width="12.1083333333333" style="43" customWidth="1"/>
    <col min="9971" max="9971" width="12" style="43" customWidth="1"/>
    <col min="9972" max="9972" width="10.8916666666667" style="43" customWidth="1"/>
    <col min="9973" max="9973" width="12.1083333333333" style="43" customWidth="1"/>
    <col min="9974" max="9974" width="9.10833333333333" style="43" customWidth="1"/>
    <col min="9975" max="9975" width="21.775" style="43" customWidth="1"/>
    <col min="9976" max="9976" width="27.225" style="43" customWidth="1"/>
    <col min="9977" max="9977" width="17.8916666666667" style="43" customWidth="1"/>
    <col min="9978" max="10219" width="10" style="43"/>
    <col min="10220" max="10220" width="6.225" style="43" customWidth="1"/>
    <col min="10221" max="10221" width="13" style="43" customWidth="1"/>
    <col min="10222" max="10222" width="12.8916666666667" style="43" customWidth="1"/>
    <col min="10223" max="10223" width="21.1083333333333" style="43" customWidth="1"/>
    <col min="10224" max="10224" width="6.775" style="43" customWidth="1"/>
    <col min="10225" max="10225" width="9.44166666666667" style="43" customWidth="1"/>
    <col min="10226" max="10226" width="12.1083333333333" style="43" customWidth="1"/>
    <col min="10227" max="10227" width="12" style="43" customWidth="1"/>
    <col min="10228" max="10228" width="10.8916666666667" style="43" customWidth="1"/>
    <col min="10229" max="10229" width="12.1083333333333" style="43" customWidth="1"/>
    <col min="10230" max="10230" width="9.10833333333333" style="43" customWidth="1"/>
    <col min="10231" max="10231" width="21.775" style="43" customWidth="1"/>
    <col min="10232" max="10232" width="27.225" style="43" customWidth="1"/>
    <col min="10233" max="10233" width="17.8916666666667" style="43" customWidth="1"/>
    <col min="10234" max="10475" width="10" style="43"/>
    <col min="10476" max="10476" width="6.225" style="43" customWidth="1"/>
    <col min="10477" max="10477" width="13" style="43" customWidth="1"/>
    <col min="10478" max="10478" width="12.8916666666667" style="43" customWidth="1"/>
    <col min="10479" max="10479" width="21.1083333333333" style="43" customWidth="1"/>
    <col min="10480" max="10480" width="6.775" style="43" customWidth="1"/>
    <col min="10481" max="10481" width="9.44166666666667" style="43" customWidth="1"/>
    <col min="10482" max="10482" width="12.1083333333333" style="43" customWidth="1"/>
    <col min="10483" max="10483" width="12" style="43" customWidth="1"/>
    <col min="10484" max="10484" width="10.8916666666667" style="43" customWidth="1"/>
    <col min="10485" max="10485" width="12.1083333333333" style="43" customWidth="1"/>
    <col min="10486" max="10486" width="9.10833333333333" style="43" customWidth="1"/>
    <col min="10487" max="10487" width="21.775" style="43" customWidth="1"/>
    <col min="10488" max="10488" width="27.225" style="43" customWidth="1"/>
    <col min="10489" max="10489" width="17.8916666666667" style="43" customWidth="1"/>
    <col min="10490" max="10731" width="10" style="43"/>
    <col min="10732" max="10732" width="6.225" style="43" customWidth="1"/>
    <col min="10733" max="10733" width="13" style="43" customWidth="1"/>
    <col min="10734" max="10734" width="12.8916666666667" style="43" customWidth="1"/>
    <col min="10735" max="10735" width="21.1083333333333" style="43" customWidth="1"/>
    <col min="10736" max="10736" width="6.775" style="43" customWidth="1"/>
    <col min="10737" max="10737" width="9.44166666666667" style="43" customWidth="1"/>
    <col min="10738" max="10738" width="12.1083333333333" style="43" customWidth="1"/>
    <col min="10739" max="10739" width="12" style="43" customWidth="1"/>
    <col min="10740" max="10740" width="10.8916666666667" style="43" customWidth="1"/>
    <col min="10741" max="10741" width="12.1083333333333" style="43" customWidth="1"/>
    <col min="10742" max="10742" width="9.10833333333333" style="43" customWidth="1"/>
    <col min="10743" max="10743" width="21.775" style="43" customWidth="1"/>
    <col min="10744" max="10744" width="27.225" style="43" customWidth="1"/>
    <col min="10745" max="10745" width="17.8916666666667" style="43" customWidth="1"/>
    <col min="10746" max="10987" width="10" style="43"/>
    <col min="10988" max="10988" width="6.225" style="43" customWidth="1"/>
    <col min="10989" max="10989" width="13" style="43" customWidth="1"/>
    <col min="10990" max="10990" width="12.8916666666667" style="43" customWidth="1"/>
    <col min="10991" max="10991" width="21.1083333333333" style="43" customWidth="1"/>
    <col min="10992" max="10992" width="6.775" style="43" customWidth="1"/>
    <col min="10993" max="10993" width="9.44166666666667" style="43" customWidth="1"/>
    <col min="10994" max="10994" width="12.1083333333333" style="43" customWidth="1"/>
    <col min="10995" max="10995" width="12" style="43" customWidth="1"/>
    <col min="10996" max="10996" width="10.8916666666667" style="43" customWidth="1"/>
    <col min="10997" max="10997" width="12.1083333333333" style="43" customWidth="1"/>
    <col min="10998" max="10998" width="9.10833333333333" style="43" customWidth="1"/>
    <col min="10999" max="10999" width="21.775" style="43" customWidth="1"/>
    <col min="11000" max="11000" width="27.225" style="43" customWidth="1"/>
    <col min="11001" max="11001" width="17.8916666666667" style="43" customWidth="1"/>
    <col min="11002" max="11243" width="10" style="43"/>
    <col min="11244" max="11244" width="6.225" style="43" customWidth="1"/>
    <col min="11245" max="11245" width="13" style="43" customWidth="1"/>
    <col min="11246" max="11246" width="12.8916666666667" style="43" customWidth="1"/>
    <col min="11247" max="11247" width="21.1083333333333" style="43" customWidth="1"/>
    <col min="11248" max="11248" width="6.775" style="43" customWidth="1"/>
    <col min="11249" max="11249" width="9.44166666666667" style="43" customWidth="1"/>
    <col min="11250" max="11250" width="12.1083333333333" style="43" customWidth="1"/>
    <col min="11251" max="11251" width="12" style="43" customWidth="1"/>
    <col min="11252" max="11252" width="10.8916666666667" style="43" customWidth="1"/>
    <col min="11253" max="11253" width="12.1083333333333" style="43" customWidth="1"/>
    <col min="11254" max="11254" width="9.10833333333333" style="43" customWidth="1"/>
    <col min="11255" max="11255" width="21.775" style="43" customWidth="1"/>
    <col min="11256" max="11256" width="27.225" style="43" customWidth="1"/>
    <col min="11257" max="11257" width="17.8916666666667" style="43" customWidth="1"/>
    <col min="11258" max="11499" width="10" style="43"/>
    <col min="11500" max="11500" width="6.225" style="43" customWidth="1"/>
    <col min="11501" max="11501" width="13" style="43" customWidth="1"/>
    <col min="11502" max="11502" width="12.8916666666667" style="43" customWidth="1"/>
    <col min="11503" max="11503" width="21.1083333333333" style="43" customWidth="1"/>
    <col min="11504" max="11504" width="6.775" style="43" customWidth="1"/>
    <col min="11505" max="11505" width="9.44166666666667" style="43" customWidth="1"/>
    <col min="11506" max="11506" width="12.1083333333333" style="43" customWidth="1"/>
    <col min="11507" max="11507" width="12" style="43" customWidth="1"/>
    <col min="11508" max="11508" width="10.8916666666667" style="43" customWidth="1"/>
    <col min="11509" max="11509" width="12.1083333333333" style="43" customWidth="1"/>
    <col min="11510" max="11510" width="9.10833333333333" style="43" customWidth="1"/>
    <col min="11511" max="11511" width="21.775" style="43" customWidth="1"/>
    <col min="11512" max="11512" width="27.225" style="43" customWidth="1"/>
    <col min="11513" max="11513" width="17.8916666666667" style="43" customWidth="1"/>
    <col min="11514" max="11755" width="10" style="43"/>
    <col min="11756" max="11756" width="6.225" style="43" customWidth="1"/>
    <col min="11757" max="11757" width="13" style="43" customWidth="1"/>
    <col min="11758" max="11758" width="12.8916666666667" style="43" customWidth="1"/>
    <col min="11759" max="11759" width="21.1083333333333" style="43" customWidth="1"/>
    <col min="11760" max="11760" width="6.775" style="43" customWidth="1"/>
    <col min="11761" max="11761" width="9.44166666666667" style="43" customWidth="1"/>
    <col min="11762" max="11762" width="12.1083333333333" style="43" customWidth="1"/>
    <col min="11763" max="11763" width="12" style="43" customWidth="1"/>
    <col min="11764" max="11764" width="10.8916666666667" style="43" customWidth="1"/>
    <col min="11765" max="11765" width="12.1083333333333" style="43" customWidth="1"/>
    <col min="11766" max="11766" width="9.10833333333333" style="43" customWidth="1"/>
    <col min="11767" max="11767" width="21.775" style="43" customWidth="1"/>
    <col min="11768" max="11768" width="27.225" style="43" customWidth="1"/>
    <col min="11769" max="11769" width="17.8916666666667" style="43" customWidth="1"/>
    <col min="11770" max="12011" width="10" style="43"/>
    <col min="12012" max="12012" width="6.225" style="43" customWidth="1"/>
    <col min="12013" max="12013" width="13" style="43" customWidth="1"/>
    <col min="12014" max="12014" width="12.8916666666667" style="43" customWidth="1"/>
    <col min="12015" max="12015" width="21.1083333333333" style="43" customWidth="1"/>
    <col min="12016" max="12016" width="6.775" style="43" customWidth="1"/>
    <col min="12017" max="12017" width="9.44166666666667" style="43" customWidth="1"/>
    <col min="12018" max="12018" width="12.1083333333333" style="43" customWidth="1"/>
    <col min="12019" max="12019" width="12" style="43" customWidth="1"/>
    <col min="12020" max="12020" width="10.8916666666667" style="43" customWidth="1"/>
    <col min="12021" max="12021" width="12.1083333333333" style="43" customWidth="1"/>
    <col min="12022" max="12022" width="9.10833333333333" style="43" customWidth="1"/>
    <col min="12023" max="12023" width="21.775" style="43" customWidth="1"/>
    <col min="12024" max="12024" width="27.225" style="43" customWidth="1"/>
    <col min="12025" max="12025" width="17.8916666666667" style="43" customWidth="1"/>
    <col min="12026" max="12267" width="10" style="43"/>
    <col min="12268" max="12268" width="6.225" style="43" customWidth="1"/>
    <col min="12269" max="12269" width="13" style="43" customWidth="1"/>
    <col min="12270" max="12270" width="12.8916666666667" style="43" customWidth="1"/>
    <col min="12271" max="12271" width="21.1083333333333" style="43" customWidth="1"/>
    <col min="12272" max="12272" width="6.775" style="43" customWidth="1"/>
    <col min="12273" max="12273" width="9.44166666666667" style="43" customWidth="1"/>
    <col min="12274" max="12274" width="12.1083333333333" style="43" customWidth="1"/>
    <col min="12275" max="12275" width="12" style="43" customWidth="1"/>
    <col min="12276" max="12276" width="10.8916666666667" style="43" customWidth="1"/>
    <col min="12277" max="12277" width="12.1083333333333" style="43" customWidth="1"/>
    <col min="12278" max="12278" width="9.10833333333333" style="43" customWidth="1"/>
    <col min="12279" max="12279" width="21.775" style="43" customWidth="1"/>
    <col min="12280" max="12280" width="27.225" style="43" customWidth="1"/>
    <col min="12281" max="12281" width="17.8916666666667" style="43" customWidth="1"/>
    <col min="12282" max="12523" width="10" style="43"/>
    <col min="12524" max="12524" width="6.225" style="43" customWidth="1"/>
    <col min="12525" max="12525" width="13" style="43" customWidth="1"/>
    <col min="12526" max="12526" width="12.8916666666667" style="43" customWidth="1"/>
    <col min="12527" max="12527" width="21.1083333333333" style="43" customWidth="1"/>
    <col min="12528" max="12528" width="6.775" style="43" customWidth="1"/>
    <col min="12529" max="12529" width="9.44166666666667" style="43" customWidth="1"/>
    <col min="12530" max="12530" width="12.1083333333333" style="43" customWidth="1"/>
    <col min="12531" max="12531" width="12" style="43" customWidth="1"/>
    <col min="12532" max="12532" width="10.8916666666667" style="43" customWidth="1"/>
    <col min="12533" max="12533" width="12.1083333333333" style="43" customWidth="1"/>
    <col min="12534" max="12534" width="9.10833333333333" style="43" customWidth="1"/>
    <col min="12535" max="12535" width="21.775" style="43" customWidth="1"/>
    <col min="12536" max="12536" width="27.225" style="43" customWidth="1"/>
    <col min="12537" max="12537" width="17.8916666666667" style="43" customWidth="1"/>
    <col min="12538" max="12779" width="10" style="43"/>
    <col min="12780" max="12780" width="6.225" style="43" customWidth="1"/>
    <col min="12781" max="12781" width="13" style="43" customWidth="1"/>
    <col min="12782" max="12782" width="12.8916666666667" style="43" customWidth="1"/>
    <col min="12783" max="12783" width="21.1083333333333" style="43" customWidth="1"/>
    <col min="12784" max="12784" width="6.775" style="43" customWidth="1"/>
    <col min="12785" max="12785" width="9.44166666666667" style="43" customWidth="1"/>
    <col min="12786" max="12786" width="12.1083333333333" style="43" customWidth="1"/>
    <col min="12787" max="12787" width="12" style="43" customWidth="1"/>
    <col min="12788" max="12788" width="10.8916666666667" style="43" customWidth="1"/>
    <col min="12789" max="12789" width="12.1083333333333" style="43" customWidth="1"/>
    <col min="12790" max="12790" width="9.10833333333333" style="43" customWidth="1"/>
    <col min="12791" max="12791" width="21.775" style="43" customWidth="1"/>
    <col min="12792" max="12792" width="27.225" style="43" customWidth="1"/>
    <col min="12793" max="12793" width="17.8916666666667" style="43" customWidth="1"/>
    <col min="12794" max="13035" width="10" style="43"/>
    <col min="13036" max="13036" width="6.225" style="43" customWidth="1"/>
    <col min="13037" max="13037" width="13" style="43" customWidth="1"/>
    <col min="13038" max="13038" width="12.8916666666667" style="43" customWidth="1"/>
    <col min="13039" max="13039" width="21.1083333333333" style="43" customWidth="1"/>
    <col min="13040" max="13040" width="6.775" style="43" customWidth="1"/>
    <col min="13041" max="13041" width="9.44166666666667" style="43" customWidth="1"/>
    <col min="13042" max="13042" width="12.1083333333333" style="43" customWidth="1"/>
    <col min="13043" max="13043" width="12" style="43" customWidth="1"/>
    <col min="13044" max="13044" width="10.8916666666667" style="43" customWidth="1"/>
    <col min="13045" max="13045" width="12.1083333333333" style="43" customWidth="1"/>
    <col min="13046" max="13046" width="9.10833333333333" style="43" customWidth="1"/>
    <col min="13047" max="13047" width="21.775" style="43" customWidth="1"/>
    <col min="13048" max="13048" width="27.225" style="43" customWidth="1"/>
    <col min="13049" max="13049" width="17.8916666666667" style="43" customWidth="1"/>
    <col min="13050" max="13291" width="10" style="43"/>
    <col min="13292" max="13292" width="6.225" style="43" customWidth="1"/>
    <col min="13293" max="13293" width="13" style="43" customWidth="1"/>
    <col min="13294" max="13294" width="12.8916666666667" style="43" customWidth="1"/>
    <col min="13295" max="13295" width="21.1083333333333" style="43" customWidth="1"/>
    <col min="13296" max="13296" width="6.775" style="43" customWidth="1"/>
    <col min="13297" max="13297" width="9.44166666666667" style="43" customWidth="1"/>
    <col min="13298" max="13298" width="12.1083333333333" style="43" customWidth="1"/>
    <col min="13299" max="13299" width="12" style="43" customWidth="1"/>
    <col min="13300" max="13300" width="10.8916666666667" style="43" customWidth="1"/>
    <col min="13301" max="13301" width="12.1083333333333" style="43" customWidth="1"/>
    <col min="13302" max="13302" width="9.10833333333333" style="43" customWidth="1"/>
    <col min="13303" max="13303" width="21.775" style="43" customWidth="1"/>
    <col min="13304" max="13304" width="27.225" style="43" customWidth="1"/>
    <col min="13305" max="13305" width="17.8916666666667" style="43" customWidth="1"/>
    <col min="13306" max="13547" width="10" style="43"/>
    <col min="13548" max="13548" width="6.225" style="43" customWidth="1"/>
    <col min="13549" max="13549" width="13" style="43" customWidth="1"/>
    <col min="13550" max="13550" width="12.8916666666667" style="43" customWidth="1"/>
    <col min="13551" max="13551" width="21.1083333333333" style="43" customWidth="1"/>
    <col min="13552" max="13552" width="6.775" style="43" customWidth="1"/>
    <col min="13553" max="13553" width="9.44166666666667" style="43" customWidth="1"/>
    <col min="13554" max="13554" width="12.1083333333333" style="43" customWidth="1"/>
    <col min="13555" max="13555" width="12" style="43" customWidth="1"/>
    <col min="13556" max="13556" width="10.8916666666667" style="43" customWidth="1"/>
    <col min="13557" max="13557" width="12.1083333333333" style="43" customWidth="1"/>
    <col min="13558" max="13558" width="9.10833333333333" style="43" customWidth="1"/>
    <col min="13559" max="13559" width="21.775" style="43" customWidth="1"/>
    <col min="13560" max="13560" width="27.225" style="43" customWidth="1"/>
    <col min="13561" max="13561" width="17.8916666666667" style="43" customWidth="1"/>
    <col min="13562" max="13803" width="10" style="43"/>
    <col min="13804" max="13804" width="6.225" style="43" customWidth="1"/>
    <col min="13805" max="13805" width="13" style="43" customWidth="1"/>
    <col min="13806" max="13806" width="12.8916666666667" style="43" customWidth="1"/>
    <col min="13807" max="13807" width="21.1083333333333" style="43" customWidth="1"/>
    <col min="13808" max="13808" width="6.775" style="43" customWidth="1"/>
    <col min="13809" max="13809" width="9.44166666666667" style="43" customWidth="1"/>
    <col min="13810" max="13810" width="12.1083333333333" style="43" customWidth="1"/>
    <col min="13811" max="13811" width="12" style="43" customWidth="1"/>
    <col min="13812" max="13812" width="10.8916666666667" style="43" customWidth="1"/>
    <col min="13813" max="13813" width="12.1083333333333" style="43" customWidth="1"/>
    <col min="13814" max="13814" width="9.10833333333333" style="43" customWidth="1"/>
    <col min="13815" max="13815" width="21.775" style="43" customWidth="1"/>
    <col min="13816" max="13816" width="27.225" style="43" customWidth="1"/>
    <col min="13817" max="13817" width="17.8916666666667" style="43" customWidth="1"/>
    <col min="13818" max="14059" width="10" style="43"/>
    <col min="14060" max="14060" width="6.225" style="43" customWidth="1"/>
    <col min="14061" max="14061" width="13" style="43" customWidth="1"/>
    <col min="14062" max="14062" width="12.8916666666667" style="43" customWidth="1"/>
    <col min="14063" max="14063" width="21.1083333333333" style="43" customWidth="1"/>
    <col min="14064" max="14064" width="6.775" style="43" customWidth="1"/>
    <col min="14065" max="14065" width="9.44166666666667" style="43" customWidth="1"/>
    <col min="14066" max="14066" width="12.1083333333333" style="43" customWidth="1"/>
    <col min="14067" max="14067" width="12" style="43" customWidth="1"/>
    <col min="14068" max="14068" width="10.8916666666667" style="43" customWidth="1"/>
    <col min="14069" max="14069" width="12.1083333333333" style="43" customWidth="1"/>
    <col min="14070" max="14070" width="9.10833333333333" style="43" customWidth="1"/>
    <col min="14071" max="14071" width="21.775" style="43" customWidth="1"/>
    <col min="14072" max="14072" width="27.225" style="43" customWidth="1"/>
    <col min="14073" max="14073" width="17.8916666666667" style="43" customWidth="1"/>
    <col min="14074" max="14315" width="10" style="43"/>
    <col min="14316" max="14316" width="6.225" style="43" customWidth="1"/>
    <col min="14317" max="14317" width="13" style="43" customWidth="1"/>
    <col min="14318" max="14318" width="12.8916666666667" style="43" customWidth="1"/>
    <col min="14319" max="14319" width="21.1083333333333" style="43" customWidth="1"/>
    <col min="14320" max="14320" width="6.775" style="43" customWidth="1"/>
    <col min="14321" max="14321" width="9.44166666666667" style="43" customWidth="1"/>
    <col min="14322" max="14322" width="12.1083333333333" style="43" customWidth="1"/>
    <col min="14323" max="14323" width="12" style="43" customWidth="1"/>
    <col min="14324" max="14324" width="10.8916666666667" style="43" customWidth="1"/>
    <col min="14325" max="14325" width="12.1083333333333" style="43" customWidth="1"/>
    <col min="14326" max="14326" width="9.10833333333333" style="43" customWidth="1"/>
    <col min="14327" max="14327" width="21.775" style="43" customWidth="1"/>
    <col min="14328" max="14328" width="27.225" style="43" customWidth="1"/>
    <col min="14329" max="14329" width="17.8916666666667" style="43" customWidth="1"/>
    <col min="14330" max="14571" width="10" style="43"/>
    <col min="14572" max="14572" width="6.225" style="43" customWidth="1"/>
    <col min="14573" max="14573" width="13" style="43" customWidth="1"/>
    <col min="14574" max="14574" width="12.8916666666667" style="43" customWidth="1"/>
    <col min="14575" max="14575" width="21.1083333333333" style="43" customWidth="1"/>
    <col min="14576" max="14576" width="6.775" style="43" customWidth="1"/>
    <col min="14577" max="14577" width="9.44166666666667" style="43" customWidth="1"/>
    <col min="14578" max="14578" width="12.1083333333333" style="43" customWidth="1"/>
    <col min="14579" max="14579" width="12" style="43" customWidth="1"/>
    <col min="14580" max="14580" width="10.8916666666667" style="43" customWidth="1"/>
    <col min="14581" max="14581" width="12.1083333333333" style="43" customWidth="1"/>
    <col min="14582" max="14582" width="9.10833333333333" style="43" customWidth="1"/>
    <col min="14583" max="14583" width="21.775" style="43" customWidth="1"/>
    <col min="14584" max="14584" width="27.225" style="43" customWidth="1"/>
    <col min="14585" max="14585" width="17.8916666666667" style="43" customWidth="1"/>
    <col min="14586" max="14827" width="10" style="43"/>
    <col min="14828" max="14828" width="6.225" style="43" customWidth="1"/>
    <col min="14829" max="14829" width="13" style="43" customWidth="1"/>
    <col min="14830" max="14830" width="12.8916666666667" style="43" customWidth="1"/>
    <col min="14831" max="14831" width="21.1083333333333" style="43" customWidth="1"/>
    <col min="14832" max="14832" width="6.775" style="43" customWidth="1"/>
    <col min="14833" max="14833" width="9.44166666666667" style="43" customWidth="1"/>
    <col min="14834" max="14834" width="12.1083333333333" style="43" customWidth="1"/>
    <col min="14835" max="14835" width="12" style="43" customWidth="1"/>
    <col min="14836" max="14836" width="10.8916666666667" style="43" customWidth="1"/>
    <col min="14837" max="14837" width="12.1083333333333" style="43" customWidth="1"/>
    <col min="14838" max="14838" width="9.10833333333333" style="43" customWidth="1"/>
    <col min="14839" max="14839" width="21.775" style="43" customWidth="1"/>
    <col min="14840" max="14840" width="27.225" style="43" customWidth="1"/>
    <col min="14841" max="14841" width="17.8916666666667" style="43" customWidth="1"/>
    <col min="14842" max="15083" width="10" style="43"/>
    <col min="15084" max="15084" width="6.225" style="43" customWidth="1"/>
    <col min="15085" max="15085" width="13" style="43" customWidth="1"/>
    <col min="15086" max="15086" width="12.8916666666667" style="43" customWidth="1"/>
    <col min="15087" max="15087" width="21.1083333333333" style="43" customWidth="1"/>
    <col min="15088" max="15088" width="6.775" style="43" customWidth="1"/>
    <col min="15089" max="15089" width="9.44166666666667" style="43" customWidth="1"/>
    <col min="15090" max="15090" width="12.1083333333333" style="43" customWidth="1"/>
    <col min="15091" max="15091" width="12" style="43" customWidth="1"/>
    <col min="15092" max="15092" width="10.8916666666667" style="43" customWidth="1"/>
    <col min="15093" max="15093" width="12.1083333333333" style="43" customWidth="1"/>
    <col min="15094" max="15094" width="9.10833333333333" style="43" customWidth="1"/>
    <col min="15095" max="15095" width="21.775" style="43" customWidth="1"/>
    <col min="15096" max="15096" width="27.225" style="43" customWidth="1"/>
    <col min="15097" max="15097" width="17.8916666666667" style="43" customWidth="1"/>
    <col min="15098" max="15339" width="10" style="43"/>
    <col min="15340" max="15340" width="6.225" style="43" customWidth="1"/>
    <col min="15341" max="15341" width="13" style="43" customWidth="1"/>
    <col min="15342" max="15342" width="12.8916666666667" style="43" customWidth="1"/>
    <col min="15343" max="15343" width="21.1083333333333" style="43" customWidth="1"/>
    <col min="15344" max="15344" width="6.775" style="43" customWidth="1"/>
    <col min="15345" max="15345" width="9.44166666666667" style="43" customWidth="1"/>
    <col min="15346" max="15346" width="12.1083333333333" style="43" customWidth="1"/>
    <col min="15347" max="15347" width="12" style="43" customWidth="1"/>
    <col min="15348" max="15348" width="10.8916666666667" style="43" customWidth="1"/>
    <col min="15349" max="15349" width="12.1083333333333" style="43" customWidth="1"/>
    <col min="15350" max="15350" width="9.10833333333333" style="43" customWidth="1"/>
    <col min="15351" max="15351" width="21.775" style="43" customWidth="1"/>
    <col min="15352" max="15352" width="27.225" style="43" customWidth="1"/>
    <col min="15353" max="15353" width="17.8916666666667" style="43" customWidth="1"/>
    <col min="15354" max="15595" width="10" style="43"/>
    <col min="15596" max="15596" width="6.225" style="43" customWidth="1"/>
    <col min="15597" max="15597" width="13" style="43" customWidth="1"/>
    <col min="15598" max="15598" width="12.8916666666667" style="43" customWidth="1"/>
    <col min="15599" max="15599" width="21.1083333333333" style="43" customWidth="1"/>
    <col min="15600" max="15600" width="6.775" style="43" customWidth="1"/>
    <col min="15601" max="15601" width="9.44166666666667" style="43" customWidth="1"/>
    <col min="15602" max="15602" width="12.1083333333333" style="43" customWidth="1"/>
    <col min="15603" max="15603" width="12" style="43" customWidth="1"/>
    <col min="15604" max="15604" width="10.8916666666667" style="43" customWidth="1"/>
    <col min="15605" max="15605" width="12.1083333333333" style="43" customWidth="1"/>
    <col min="15606" max="15606" width="9.10833333333333" style="43" customWidth="1"/>
    <col min="15607" max="15607" width="21.775" style="43" customWidth="1"/>
    <col min="15608" max="15608" width="27.225" style="43" customWidth="1"/>
    <col min="15609" max="15609" width="17.8916666666667" style="43" customWidth="1"/>
    <col min="15610" max="15851" width="10" style="43"/>
    <col min="15852" max="15852" width="6.225" style="43" customWidth="1"/>
    <col min="15853" max="15853" width="13" style="43" customWidth="1"/>
    <col min="15854" max="15854" width="12.8916666666667" style="43" customWidth="1"/>
    <col min="15855" max="15855" width="21.1083333333333" style="43" customWidth="1"/>
    <col min="15856" max="15856" width="6.775" style="43" customWidth="1"/>
    <col min="15857" max="15857" width="9.44166666666667" style="43" customWidth="1"/>
    <col min="15858" max="15858" width="12.1083333333333" style="43" customWidth="1"/>
    <col min="15859" max="15859" width="12" style="43" customWidth="1"/>
    <col min="15860" max="15860" width="10.8916666666667" style="43" customWidth="1"/>
    <col min="15861" max="15861" width="12.1083333333333" style="43" customWidth="1"/>
    <col min="15862" max="15862" width="9.10833333333333" style="43" customWidth="1"/>
    <col min="15863" max="15863" width="21.775" style="43" customWidth="1"/>
    <col min="15864" max="15864" width="27.225" style="43" customWidth="1"/>
    <col min="15865" max="15865" width="17.8916666666667" style="43" customWidth="1"/>
    <col min="15866" max="16107" width="10" style="43"/>
    <col min="16108" max="16108" width="6.225" style="43" customWidth="1"/>
    <col min="16109" max="16109" width="13" style="43" customWidth="1"/>
    <col min="16110" max="16110" width="12.8916666666667" style="43" customWidth="1"/>
    <col min="16111" max="16111" width="21.1083333333333" style="43" customWidth="1"/>
    <col min="16112" max="16112" width="6.775" style="43" customWidth="1"/>
    <col min="16113" max="16113" width="9.44166666666667" style="43" customWidth="1"/>
    <col min="16114" max="16114" width="12.1083333333333" style="43" customWidth="1"/>
    <col min="16115" max="16115" width="12" style="43" customWidth="1"/>
    <col min="16116" max="16116" width="10.8916666666667" style="43" customWidth="1"/>
    <col min="16117" max="16117" width="12.1083333333333" style="43" customWidth="1"/>
    <col min="16118" max="16118" width="9.10833333333333" style="43" customWidth="1"/>
    <col min="16119" max="16119" width="21.775" style="43" customWidth="1"/>
    <col min="16120" max="16120" width="27.225" style="43" customWidth="1"/>
    <col min="16121" max="16121" width="17.8916666666667" style="43" customWidth="1"/>
    <col min="16122" max="16384" width="10" style="43"/>
  </cols>
  <sheetData>
    <row r="1" s="39" customFormat="1" ht="27" customHeight="1" spans="1:10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="39" customFormat="1" ht="32" customHeight="1" spans="1:10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50" t="s">
        <v>7</v>
      </c>
      <c r="H2" s="50" t="s">
        <v>8</v>
      </c>
      <c r="I2" s="50" t="s">
        <v>9</v>
      </c>
      <c r="J2" s="73" t="s">
        <v>10</v>
      </c>
    </row>
    <row r="3" s="39" customFormat="1" ht="32" customHeight="1" spans="1:10">
      <c r="A3" s="51"/>
      <c r="B3" s="52"/>
      <c r="C3" s="52"/>
      <c r="D3" s="52"/>
      <c r="E3" s="52"/>
      <c r="F3" s="52"/>
      <c r="G3" s="53"/>
      <c r="H3" s="53"/>
      <c r="I3" s="53"/>
      <c r="J3" s="74"/>
    </row>
    <row r="4" s="39" customFormat="1" ht="35" customHeight="1" spans="1:10">
      <c r="A4" s="54" t="s">
        <v>11</v>
      </c>
      <c r="B4" s="55"/>
      <c r="C4" s="55"/>
      <c r="D4" s="55"/>
      <c r="E4" s="55"/>
      <c r="F4" s="56"/>
      <c r="G4" s="56"/>
      <c r="H4" s="56"/>
      <c r="I4" s="56"/>
      <c r="J4" s="56"/>
    </row>
    <row r="5" s="39" customFormat="1" customHeight="1" spans="1:10">
      <c r="A5" s="57">
        <v>1</v>
      </c>
      <c r="B5" s="58" t="s">
        <v>12</v>
      </c>
      <c r="C5" s="58" t="str">
        <f>_xlfn.DISPIMG("ID_19E660A607384F03920397108DA0772D",1)</f>
        <v>=DISPIMG("ID_19E660A607384F03920397108DA0772D",1)</v>
      </c>
      <c r="D5" s="58" t="s">
        <v>13</v>
      </c>
      <c r="E5" s="58" t="s">
        <v>14</v>
      </c>
      <c r="F5" s="58">
        <v>28</v>
      </c>
      <c r="G5" s="59">
        <v>30.72</v>
      </c>
      <c r="H5" s="59">
        <f t="shared" ref="H5:H30" si="0">G5*1.09</f>
        <v>33.4848</v>
      </c>
      <c r="I5" s="59">
        <f t="shared" ref="I5:I30" si="1">H5*F5</f>
        <v>937.5744</v>
      </c>
      <c r="J5" s="75" t="s">
        <v>15</v>
      </c>
    </row>
    <row r="6" s="40" customFormat="1" customHeight="1" spans="1:12">
      <c r="A6" s="57">
        <v>2</v>
      </c>
      <c r="B6" s="58" t="s">
        <v>16</v>
      </c>
      <c r="C6" s="58" t="str">
        <f>_xlfn.DISPIMG("ID_FF7C02DAF288466ABB7F083F2E980B8C",1)</f>
        <v>=DISPIMG("ID_FF7C02DAF288466ABB7F083F2E980B8C",1)</v>
      </c>
      <c r="D6" s="58" t="s">
        <v>13</v>
      </c>
      <c r="E6" s="58" t="s">
        <v>14</v>
      </c>
      <c r="F6" s="58">
        <v>19</v>
      </c>
      <c r="G6" s="59">
        <v>30.72</v>
      </c>
      <c r="H6" s="59">
        <f t="shared" si="0"/>
        <v>33.4848</v>
      </c>
      <c r="I6" s="59">
        <f t="shared" si="1"/>
        <v>636.2112</v>
      </c>
      <c r="J6" s="75" t="s">
        <v>15</v>
      </c>
      <c r="K6" s="39"/>
      <c r="L6" s="39"/>
    </row>
    <row r="7" s="39" customFormat="1" customHeight="1" spans="1:10">
      <c r="A7" s="57">
        <v>3</v>
      </c>
      <c r="B7" s="58" t="s">
        <v>17</v>
      </c>
      <c r="C7" s="58" t="str">
        <f>_xlfn.DISPIMG("ID_61F7F19133ED45C6915FB71BAE4A2695",1)</f>
        <v>=DISPIMG("ID_61F7F19133ED45C6915FB71BAE4A2695",1)</v>
      </c>
      <c r="D7" s="58" t="s">
        <v>13</v>
      </c>
      <c r="E7" s="58" t="s">
        <v>14</v>
      </c>
      <c r="F7" s="58">
        <v>8</v>
      </c>
      <c r="G7" s="59">
        <v>30.72</v>
      </c>
      <c r="H7" s="59">
        <f t="shared" si="0"/>
        <v>33.4848</v>
      </c>
      <c r="I7" s="59">
        <f t="shared" si="1"/>
        <v>267.8784</v>
      </c>
      <c r="J7" s="75" t="s">
        <v>15</v>
      </c>
    </row>
    <row r="8" s="39" customFormat="1" customHeight="1" spans="1:10">
      <c r="A8" s="57">
        <v>4</v>
      </c>
      <c r="B8" s="58" t="s">
        <v>18</v>
      </c>
      <c r="C8" s="58" t="str">
        <f>_xlfn.DISPIMG("ID_1285370F8C204E3983C75653EF178D5F",1)</f>
        <v>=DISPIMG("ID_1285370F8C204E3983C75653EF178D5F",1)</v>
      </c>
      <c r="D8" s="58" t="s">
        <v>13</v>
      </c>
      <c r="E8" s="58" t="s">
        <v>14</v>
      </c>
      <c r="F8" s="58">
        <v>4</v>
      </c>
      <c r="G8" s="59">
        <v>30.72</v>
      </c>
      <c r="H8" s="59">
        <f t="shared" si="0"/>
        <v>33.4848</v>
      </c>
      <c r="I8" s="59">
        <f t="shared" si="1"/>
        <v>133.9392</v>
      </c>
      <c r="J8" s="75" t="s">
        <v>15</v>
      </c>
    </row>
    <row r="9" s="39" customFormat="1" customHeight="1" spans="1:10">
      <c r="A9" s="57">
        <v>5</v>
      </c>
      <c r="B9" s="58" t="s">
        <v>19</v>
      </c>
      <c r="C9" s="58" t="str">
        <f>_xlfn.DISPIMG("ID_ACB5E2220F21444A8CBD10DD5F41D242",1)</f>
        <v>=DISPIMG("ID_ACB5E2220F21444A8CBD10DD5F41D242",1)</v>
      </c>
      <c r="D9" s="58" t="s">
        <v>13</v>
      </c>
      <c r="E9" s="58" t="s">
        <v>14</v>
      </c>
      <c r="F9" s="58">
        <v>6</v>
      </c>
      <c r="G9" s="59">
        <v>30.72</v>
      </c>
      <c r="H9" s="59">
        <f t="shared" si="0"/>
        <v>33.4848</v>
      </c>
      <c r="I9" s="59">
        <f t="shared" si="1"/>
        <v>200.9088</v>
      </c>
      <c r="J9" s="75" t="s">
        <v>15</v>
      </c>
    </row>
    <row r="10" s="39" customFormat="1" customHeight="1" spans="1:10">
      <c r="A10" s="57">
        <v>6</v>
      </c>
      <c r="B10" s="58" t="s">
        <v>20</v>
      </c>
      <c r="C10" s="58" t="str">
        <f>_xlfn.DISPIMG("ID_97A19A3391394ACC8AA6D8F2EC0301D0",1)</f>
        <v>=DISPIMG("ID_97A19A3391394ACC8AA6D8F2EC0301D0",1)</v>
      </c>
      <c r="D10" s="58" t="s">
        <v>13</v>
      </c>
      <c r="E10" s="58" t="s">
        <v>14</v>
      </c>
      <c r="F10" s="58">
        <v>1</v>
      </c>
      <c r="G10" s="59">
        <v>30.72</v>
      </c>
      <c r="H10" s="59">
        <f t="shared" si="0"/>
        <v>33.4848</v>
      </c>
      <c r="I10" s="59">
        <f t="shared" si="1"/>
        <v>33.4848</v>
      </c>
      <c r="J10" s="75" t="s">
        <v>15</v>
      </c>
    </row>
    <row r="11" s="39" customFormat="1" customHeight="1" spans="1:10">
      <c r="A11" s="57">
        <v>7</v>
      </c>
      <c r="B11" s="58" t="s">
        <v>21</v>
      </c>
      <c r="C11" s="58" t="str">
        <f>_xlfn.DISPIMG("ID_D4FCC8F90FF54DF89C5A7886547ECF4C",1)</f>
        <v>=DISPIMG("ID_D4FCC8F90FF54DF89C5A7886547ECF4C",1)</v>
      </c>
      <c r="D11" s="58" t="s">
        <v>13</v>
      </c>
      <c r="E11" s="58" t="s">
        <v>14</v>
      </c>
      <c r="F11" s="58">
        <v>3</v>
      </c>
      <c r="G11" s="59">
        <v>30.72</v>
      </c>
      <c r="H11" s="59">
        <f t="shared" si="0"/>
        <v>33.4848</v>
      </c>
      <c r="I11" s="59">
        <f t="shared" si="1"/>
        <v>100.4544</v>
      </c>
      <c r="J11" s="75" t="s">
        <v>15</v>
      </c>
    </row>
    <row r="12" s="39" customFormat="1" customHeight="1" spans="1:10">
      <c r="A12" s="57">
        <v>8</v>
      </c>
      <c r="B12" s="58" t="s">
        <v>22</v>
      </c>
      <c r="C12" s="58" t="str">
        <f>_xlfn.DISPIMG("ID_7AB2F179FDBB4A78B1FE9A09DCA127AD",1)</f>
        <v>=DISPIMG("ID_7AB2F179FDBB4A78B1FE9A09DCA127AD",1)</v>
      </c>
      <c r="D12" s="58" t="s">
        <v>13</v>
      </c>
      <c r="E12" s="58" t="s">
        <v>14</v>
      </c>
      <c r="F12" s="58">
        <v>8</v>
      </c>
      <c r="G12" s="59">
        <v>30.72</v>
      </c>
      <c r="H12" s="59">
        <f t="shared" si="0"/>
        <v>33.4848</v>
      </c>
      <c r="I12" s="59">
        <f t="shared" si="1"/>
        <v>267.8784</v>
      </c>
      <c r="J12" s="75" t="s">
        <v>15</v>
      </c>
    </row>
    <row r="13" s="39" customFormat="1" customHeight="1" spans="1:10">
      <c r="A13" s="57">
        <v>9</v>
      </c>
      <c r="B13" s="58" t="s">
        <v>23</v>
      </c>
      <c r="C13" s="58" t="str">
        <f>_xlfn.DISPIMG("ID_74821AD9546A46AFBACE55C14A5BCEE5",1)</f>
        <v>=DISPIMG("ID_74821AD9546A46AFBACE55C14A5BCEE5",1)</v>
      </c>
      <c r="D13" s="58" t="s">
        <v>24</v>
      </c>
      <c r="E13" s="58" t="s">
        <v>14</v>
      </c>
      <c r="F13" s="58">
        <v>522</v>
      </c>
      <c r="G13" s="59">
        <v>8</v>
      </c>
      <c r="H13" s="59">
        <f t="shared" si="0"/>
        <v>8.72</v>
      </c>
      <c r="I13" s="59">
        <f t="shared" si="1"/>
        <v>4551.84</v>
      </c>
      <c r="J13" s="75" t="s">
        <v>25</v>
      </c>
    </row>
    <row r="14" s="39" customFormat="1" customHeight="1" spans="1:10">
      <c r="A14" s="57">
        <v>10</v>
      </c>
      <c r="B14" s="58" t="s">
        <v>26</v>
      </c>
      <c r="C14" s="58"/>
      <c r="D14" s="58" t="s">
        <v>27</v>
      </c>
      <c r="E14" s="58" t="s">
        <v>14</v>
      </c>
      <c r="F14" s="58">
        <v>319</v>
      </c>
      <c r="G14" s="59">
        <v>30.6</v>
      </c>
      <c r="H14" s="59">
        <f t="shared" si="0"/>
        <v>33.354</v>
      </c>
      <c r="I14" s="59">
        <f t="shared" si="1"/>
        <v>10639.926</v>
      </c>
      <c r="J14" s="75" t="s">
        <v>25</v>
      </c>
    </row>
    <row r="15" s="39" customFormat="1" customHeight="1" spans="1:10">
      <c r="A15" s="57">
        <v>11</v>
      </c>
      <c r="B15" s="58" t="s">
        <v>28</v>
      </c>
      <c r="C15" s="58"/>
      <c r="D15" s="58" t="s">
        <v>29</v>
      </c>
      <c r="E15" s="58" t="s">
        <v>14</v>
      </c>
      <c r="F15" s="58">
        <v>25</v>
      </c>
      <c r="G15" s="59">
        <v>30.6</v>
      </c>
      <c r="H15" s="59">
        <f t="shared" si="0"/>
        <v>33.354</v>
      </c>
      <c r="I15" s="59">
        <f t="shared" si="1"/>
        <v>833.85</v>
      </c>
      <c r="J15" s="75" t="s">
        <v>25</v>
      </c>
    </row>
    <row r="16" s="39" customFormat="1" customHeight="1" spans="1:10">
      <c r="A16" s="57">
        <v>12</v>
      </c>
      <c r="B16" s="58" t="s">
        <v>30</v>
      </c>
      <c r="C16" s="58"/>
      <c r="D16" s="58" t="s">
        <v>31</v>
      </c>
      <c r="E16" s="58" t="s">
        <v>14</v>
      </c>
      <c r="F16" s="58">
        <v>3</v>
      </c>
      <c r="G16" s="59">
        <v>30.6</v>
      </c>
      <c r="H16" s="59">
        <f t="shared" si="0"/>
        <v>33.354</v>
      </c>
      <c r="I16" s="59">
        <f t="shared" si="1"/>
        <v>100.062</v>
      </c>
      <c r="J16" s="75" t="s">
        <v>25</v>
      </c>
    </row>
    <row r="17" s="39" customFormat="1" customHeight="1" spans="1:10">
      <c r="A17" s="57">
        <v>13</v>
      </c>
      <c r="B17" s="58" t="s">
        <v>32</v>
      </c>
      <c r="C17" s="58"/>
      <c r="D17" s="58" t="s">
        <v>33</v>
      </c>
      <c r="E17" s="58" t="s">
        <v>14</v>
      </c>
      <c r="F17" s="58">
        <v>27</v>
      </c>
      <c r="G17" s="59">
        <v>30.6</v>
      </c>
      <c r="H17" s="59">
        <f t="shared" si="0"/>
        <v>33.354</v>
      </c>
      <c r="I17" s="59">
        <f t="shared" si="1"/>
        <v>900.558</v>
      </c>
      <c r="J17" s="75" t="s">
        <v>25</v>
      </c>
    </row>
    <row r="18" s="39" customFormat="1" customHeight="1" spans="1:10">
      <c r="A18" s="57">
        <v>14</v>
      </c>
      <c r="B18" s="58" t="s">
        <v>34</v>
      </c>
      <c r="C18" s="58"/>
      <c r="D18" s="58" t="s">
        <v>35</v>
      </c>
      <c r="E18" s="58" t="s">
        <v>14</v>
      </c>
      <c r="F18" s="58">
        <v>2</v>
      </c>
      <c r="G18" s="59">
        <v>33</v>
      </c>
      <c r="H18" s="59">
        <f t="shared" si="0"/>
        <v>35.97</v>
      </c>
      <c r="I18" s="59">
        <f t="shared" si="1"/>
        <v>71.94</v>
      </c>
      <c r="J18" s="75" t="s">
        <v>25</v>
      </c>
    </row>
    <row r="19" s="39" customFormat="1" customHeight="1" spans="1:10">
      <c r="A19" s="57">
        <v>15</v>
      </c>
      <c r="B19" s="58" t="s">
        <v>36</v>
      </c>
      <c r="C19" s="58"/>
      <c r="D19" s="58" t="s">
        <v>37</v>
      </c>
      <c r="E19" s="58" t="s">
        <v>14</v>
      </c>
      <c r="F19" s="58">
        <v>3</v>
      </c>
      <c r="G19" s="59">
        <v>33</v>
      </c>
      <c r="H19" s="59">
        <f t="shared" si="0"/>
        <v>35.97</v>
      </c>
      <c r="I19" s="59">
        <f t="shared" si="1"/>
        <v>107.91</v>
      </c>
      <c r="J19" s="75" t="s">
        <v>25</v>
      </c>
    </row>
    <row r="20" s="39" customFormat="1" customHeight="1" spans="1:10">
      <c r="A20" s="57">
        <v>16</v>
      </c>
      <c r="B20" s="58" t="s">
        <v>38</v>
      </c>
      <c r="C20" s="58"/>
      <c r="D20" s="58" t="s">
        <v>39</v>
      </c>
      <c r="E20" s="58" t="s">
        <v>14</v>
      </c>
      <c r="F20" s="58">
        <v>13</v>
      </c>
      <c r="G20" s="59">
        <v>33</v>
      </c>
      <c r="H20" s="59">
        <f t="shared" si="0"/>
        <v>35.97</v>
      </c>
      <c r="I20" s="59">
        <f t="shared" si="1"/>
        <v>467.61</v>
      </c>
      <c r="J20" s="75" t="s">
        <v>25</v>
      </c>
    </row>
    <row r="21" s="39" customFormat="1" customHeight="1" spans="1:10">
      <c r="A21" s="57">
        <v>17</v>
      </c>
      <c r="B21" s="58" t="s">
        <v>40</v>
      </c>
      <c r="C21" s="58"/>
      <c r="D21" s="58" t="s">
        <v>41</v>
      </c>
      <c r="E21" s="58" t="s">
        <v>14</v>
      </c>
      <c r="F21" s="58">
        <v>12</v>
      </c>
      <c r="G21" s="59">
        <v>33</v>
      </c>
      <c r="H21" s="59">
        <f t="shared" si="0"/>
        <v>35.97</v>
      </c>
      <c r="I21" s="59">
        <f t="shared" si="1"/>
        <v>431.64</v>
      </c>
      <c r="J21" s="75" t="s">
        <v>25</v>
      </c>
    </row>
    <row r="22" s="39" customFormat="1" customHeight="1" spans="1:10">
      <c r="A22" s="57">
        <v>18</v>
      </c>
      <c r="B22" s="58" t="s">
        <v>42</v>
      </c>
      <c r="C22" s="58"/>
      <c r="D22" s="58" t="s">
        <v>43</v>
      </c>
      <c r="E22" s="58" t="s">
        <v>14</v>
      </c>
      <c r="F22" s="58">
        <v>3</v>
      </c>
      <c r="G22" s="59">
        <v>39</v>
      </c>
      <c r="H22" s="59">
        <f t="shared" si="0"/>
        <v>42.51</v>
      </c>
      <c r="I22" s="59">
        <f t="shared" si="1"/>
        <v>127.53</v>
      </c>
      <c r="J22" s="75" t="s">
        <v>25</v>
      </c>
    </row>
    <row r="23" s="39" customFormat="1" customHeight="1" spans="1:10">
      <c r="A23" s="57">
        <v>19</v>
      </c>
      <c r="B23" s="58" t="s">
        <v>44</v>
      </c>
      <c r="C23" s="58"/>
      <c r="D23" s="58" t="s">
        <v>45</v>
      </c>
      <c r="E23" s="58" t="s">
        <v>14</v>
      </c>
      <c r="F23" s="58">
        <v>40</v>
      </c>
      <c r="G23" s="59">
        <v>39</v>
      </c>
      <c r="H23" s="59">
        <f t="shared" si="0"/>
        <v>42.51</v>
      </c>
      <c r="I23" s="59">
        <f t="shared" si="1"/>
        <v>1700.4</v>
      </c>
      <c r="J23" s="75" t="s">
        <v>25</v>
      </c>
    </row>
    <row r="24" s="39" customFormat="1" customHeight="1" spans="1:10">
      <c r="A24" s="57">
        <v>20</v>
      </c>
      <c r="B24" s="58" t="s">
        <v>44</v>
      </c>
      <c r="C24" s="58"/>
      <c r="D24" s="58" t="s">
        <v>46</v>
      </c>
      <c r="E24" s="58" t="s">
        <v>14</v>
      </c>
      <c r="F24" s="58">
        <v>1</v>
      </c>
      <c r="G24" s="59">
        <v>39</v>
      </c>
      <c r="H24" s="59">
        <f t="shared" si="0"/>
        <v>42.51</v>
      </c>
      <c r="I24" s="59">
        <f t="shared" si="1"/>
        <v>42.51</v>
      </c>
      <c r="J24" s="75"/>
    </row>
    <row r="25" s="39" customFormat="1" customHeight="1" spans="1:10">
      <c r="A25" s="57">
        <v>21</v>
      </c>
      <c r="B25" s="58" t="s">
        <v>44</v>
      </c>
      <c r="C25" s="58"/>
      <c r="D25" s="58" t="s">
        <v>47</v>
      </c>
      <c r="E25" s="58" t="s">
        <v>14</v>
      </c>
      <c r="F25" s="58">
        <v>68</v>
      </c>
      <c r="G25" s="59">
        <v>39</v>
      </c>
      <c r="H25" s="59">
        <f t="shared" si="0"/>
        <v>42.51</v>
      </c>
      <c r="I25" s="59">
        <f t="shared" si="1"/>
        <v>2890.68</v>
      </c>
      <c r="J25" s="75" t="s">
        <v>25</v>
      </c>
    </row>
    <row r="26" s="39" customFormat="1" customHeight="1" spans="1:10">
      <c r="A26" s="57">
        <v>22</v>
      </c>
      <c r="B26" s="58" t="s">
        <v>48</v>
      </c>
      <c r="C26" s="58"/>
      <c r="D26" s="58" t="s">
        <v>49</v>
      </c>
      <c r="E26" s="58" t="s">
        <v>14</v>
      </c>
      <c r="F26" s="58">
        <v>5</v>
      </c>
      <c r="G26" s="59">
        <v>39</v>
      </c>
      <c r="H26" s="59">
        <f t="shared" si="0"/>
        <v>42.51</v>
      </c>
      <c r="I26" s="59">
        <f t="shared" si="1"/>
        <v>212.55</v>
      </c>
      <c r="J26" s="75" t="s">
        <v>25</v>
      </c>
    </row>
    <row r="27" s="39" customFormat="1" customHeight="1" spans="1:10">
      <c r="A27" s="57">
        <v>23</v>
      </c>
      <c r="B27" s="58" t="s">
        <v>50</v>
      </c>
      <c r="C27" s="58"/>
      <c r="D27" s="58" t="s">
        <v>51</v>
      </c>
      <c r="E27" s="58" t="s">
        <v>14</v>
      </c>
      <c r="F27" s="58">
        <v>1</v>
      </c>
      <c r="G27" s="59">
        <v>39</v>
      </c>
      <c r="H27" s="59">
        <f t="shared" si="0"/>
        <v>42.51</v>
      </c>
      <c r="I27" s="59">
        <f t="shared" si="1"/>
        <v>42.51</v>
      </c>
      <c r="J27" s="75" t="s">
        <v>25</v>
      </c>
    </row>
    <row r="28" s="39" customFormat="1" customHeight="1" spans="1:10">
      <c r="A28" s="57">
        <v>24</v>
      </c>
      <c r="B28" s="58" t="s">
        <v>52</v>
      </c>
      <c r="C28" s="58"/>
      <c r="D28" s="58" t="s">
        <v>53</v>
      </c>
      <c r="E28" s="56" t="s">
        <v>54</v>
      </c>
      <c r="F28" s="58">
        <v>19</v>
      </c>
      <c r="G28" s="59">
        <v>340</v>
      </c>
      <c r="H28" s="59">
        <f t="shared" si="0"/>
        <v>370.6</v>
      </c>
      <c r="I28" s="59">
        <f t="shared" si="1"/>
        <v>7041.4</v>
      </c>
      <c r="J28" s="75" t="s">
        <v>55</v>
      </c>
    </row>
    <row r="29" s="39" customFormat="1" customHeight="1" spans="1:10">
      <c r="A29" s="57">
        <v>25</v>
      </c>
      <c r="B29" s="58" t="s">
        <v>56</v>
      </c>
      <c r="C29" s="60"/>
      <c r="D29" s="58" t="s">
        <v>57</v>
      </c>
      <c r="E29" s="56" t="s">
        <v>58</v>
      </c>
      <c r="F29" s="58">
        <v>2127.4</v>
      </c>
      <c r="G29" s="59">
        <v>4.5</v>
      </c>
      <c r="H29" s="59">
        <f t="shared" si="0"/>
        <v>4.905</v>
      </c>
      <c r="I29" s="59">
        <f t="shared" si="1"/>
        <v>10434.897</v>
      </c>
      <c r="J29" s="75" t="s">
        <v>59</v>
      </c>
    </row>
    <row r="30" s="39" customFormat="1" customHeight="1" spans="1:10">
      <c r="A30" s="57">
        <v>26</v>
      </c>
      <c r="B30" s="58" t="s">
        <v>60</v>
      </c>
      <c r="C30" s="60"/>
      <c r="D30" s="58" t="s">
        <v>57</v>
      </c>
      <c r="E30" s="56" t="s">
        <v>58</v>
      </c>
      <c r="F30" s="58">
        <v>906</v>
      </c>
      <c r="G30" s="59">
        <v>4.5</v>
      </c>
      <c r="H30" s="59">
        <f t="shared" si="0"/>
        <v>4.905</v>
      </c>
      <c r="I30" s="59">
        <f t="shared" si="1"/>
        <v>4443.93</v>
      </c>
      <c r="J30" s="75" t="s">
        <v>59</v>
      </c>
    </row>
    <row r="31" s="39" customFormat="1" customHeight="1" spans="1:10">
      <c r="A31" s="57">
        <v>27</v>
      </c>
      <c r="B31" s="58" t="s">
        <v>61</v>
      </c>
      <c r="C31" s="58"/>
      <c r="D31" s="58"/>
      <c r="E31" s="58"/>
      <c r="F31" s="58"/>
      <c r="G31" s="58"/>
      <c r="H31" s="58"/>
      <c r="I31" s="59">
        <f>SUM(I5:I30)</f>
        <v>47620.0726</v>
      </c>
      <c r="J31" s="76"/>
    </row>
    <row r="32" s="39" customFormat="1" customHeight="1" spans="1:10">
      <c r="A32" s="61" t="s">
        <v>62</v>
      </c>
      <c r="B32" s="62"/>
      <c r="C32" s="62"/>
      <c r="D32" s="62"/>
      <c r="E32" s="62"/>
      <c r="F32" s="62"/>
      <c r="G32" s="62"/>
      <c r="H32" s="62"/>
      <c r="I32" s="62"/>
      <c r="J32" s="77"/>
    </row>
    <row r="33" s="39" customFormat="1" customHeight="1" spans="1:10">
      <c r="A33" s="63">
        <v>1</v>
      </c>
      <c r="B33" s="58" t="s">
        <v>63</v>
      </c>
      <c r="C33" s="58"/>
      <c r="D33" s="58" t="s">
        <v>64</v>
      </c>
      <c r="E33" s="58" t="s">
        <v>65</v>
      </c>
      <c r="F33" s="64">
        <v>28</v>
      </c>
      <c r="G33" s="59">
        <v>345.68</v>
      </c>
      <c r="H33" s="59">
        <f t="shared" ref="H33:H39" si="2">G33*1.09</f>
        <v>376.7912</v>
      </c>
      <c r="I33" s="59">
        <f t="shared" ref="I33:I39" si="3">H33*F33</f>
        <v>10550.1536</v>
      </c>
      <c r="J33" s="75" t="s">
        <v>66</v>
      </c>
    </row>
    <row r="34" s="39" customFormat="1" customHeight="1" spans="1:10">
      <c r="A34" s="63">
        <v>2</v>
      </c>
      <c r="B34" s="58" t="s">
        <v>67</v>
      </c>
      <c r="C34" s="58"/>
      <c r="D34" s="58" t="s">
        <v>68</v>
      </c>
      <c r="E34" s="58" t="s">
        <v>69</v>
      </c>
      <c r="F34" s="64">
        <v>156</v>
      </c>
      <c r="G34" s="59">
        <v>31</v>
      </c>
      <c r="H34" s="59">
        <f t="shared" si="2"/>
        <v>33.79</v>
      </c>
      <c r="I34" s="59">
        <f t="shared" si="3"/>
        <v>5271.24</v>
      </c>
      <c r="J34" s="75"/>
    </row>
    <row r="35" s="39" customFormat="1" customHeight="1" spans="1:10">
      <c r="A35" s="63">
        <v>3</v>
      </c>
      <c r="B35" s="58" t="s">
        <v>70</v>
      </c>
      <c r="C35" s="58"/>
      <c r="D35" s="58" t="s">
        <v>71</v>
      </c>
      <c r="E35" s="58" t="s">
        <v>65</v>
      </c>
      <c r="F35" s="64">
        <v>522</v>
      </c>
      <c r="G35" s="59">
        <v>30</v>
      </c>
      <c r="H35" s="59">
        <f t="shared" si="2"/>
        <v>32.7</v>
      </c>
      <c r="I35" s="59">
        <f t="shared" si="3"/>
        <v>17069.4</v>
      </c>
      <c r="J35" s="75" t="s">
        <v>72</v>
      </c>
    </row>
    <row r="36" s="39" customFormat="1" ht="94" customHeight="1" spans="1:10">
      <c r="A36" s="63">
        <v>4</v>
      </c>
      <c r="B36" s="58" t="s">
        <v>73</v>
      </c>
      <c r="C36" s="58"/>
      <c r="D36" s="58" t="s">
        <v>74</v>
      </c>
      <c r="E36" s="58" t="s">
        <v>65</v>
      </c>
      <c r="F36" s="58">
        <v>20</v>
      </c>
      <c r="G36" s="59">
        <v>1000</v>
      </c>
      <c r="H36" s="59">
        <f t="shared" si="2"/>
        <v>1090</v>
      </c>
      <c r="I36" s="59">
        <f t="shared" si="3"/>
        <v>21800</v>
      </c>
      <c r="J36" s="75" t="s">
        <v>75</v>
      </c>
    </row>
    <row r="37" ht="100" customHeight="1" spans="1:10">
      <c r="A37" s="63">
        <v>5</v>
      </c>
      <c r="B37" s="58" t="s">
        <v>76</v>
      </c>
      <c r="C37" s="58"/>
      <c r="D37" s="58" t="s">
        <v>74</v>
      </c>
      <c r="E37" s="58" t="s">
        <v>65</v>
      </c>
      <c r="F37" s="58">
        <v>18</v>
      </c>
      <c r="G37" s="59">
        <v>1000</v>
      </c>
      <c r="H37" s="59">
        <f t="shared" si="2"/>
        <v>1090</v>
      </c>
      <c r="I37" s="59">
        <f t="shared" si="3"/>
        <v>19620</v>
      </c>
      <c r="J37" s="75" t="s">
        <v>75</v>
      </c>
    </row>
    <row r="38" customFormat="1" ht="97" customHeight="1" spans="1:10">
      <c r="A38" s="63">
        <v>6</v>
      </c>
      <c r="B38" s="58" t="s">
        <v>77</v>
      </c>
      <c r="C38" s="58"/>
      <c r="D38" s="58" t="s">
        <v>78</v>
      </c>
      <c r="E38" s="58" t="s">
        <v>65</v>
      </c>
      <c r="F38" s="58">
        <v>1</v>
      </c>
      <c r="G38" s="59">
        <v>1500</v>
      </c>
      <c r="H38" s="59">
        <f t="shared" si="2"/>
        <v>1635</v>
      </c>
      <c r="I38" s="59">
        <f t="shared" si="3"/>
        <v>1635</v>
      </c>
      <c r="J38" s="75" t="s">
        <v>75</v>
      </c>
    </row>
    <row r="39" s="39" customFormat="1" customHeight="1" spans="1:10">
      <c r="A39" s="63">
        <v>7</v>
      </c>
      <c r="B39" s="58" t="s">
        <v>79</v>
      </c>
      <c r="C39" s="58"/>
      <c r="D39" s="58" t="s">
        <v>78</v>
      </c>
      <c r="E39" s="65" t="s">
        <v>65</v>
      </c>
      <c r="F39" s="58">
        <v>1</v>
      </c>
      <c r="G39" s="59">
        <v>1500</v>
      </c>
      <c r="H39" s="59">
        <f t="shared" si="2"/>
        <v>1635</v>
      </c>
      <c r="I39" s="59">
        <f t="shared" si="3"/>
        <v>1635</v>
      </c>
      <c r="J39" s="76"/>
    </row>
    <row r="40" s="39" customFormat="1" customHeight="1" spans="1:10">
      <c r="A40" s="63">
        <v>8</v>
      </c>
      <c r="B40" s="58" t="s">
        <v>61</v>
      </c>
      <c r="C40" s="58"/>
      <c r="D40" s="58"/>
      <c r="E40" s="65"/>
      <c r="F40" s="58"/>
      <c r="G40" s="58"/>
      <c r="H40" s="58"/>
      <c r="I40" s="59">
        <f>SUM(I33:I39)</f>
        <v>77580.7936</v>
      </c>
      <c r="J40" s="76"/>
    </row>
    <row r="41" s="39" customFormat="1" customHeight="1" spans="1:10">
      <c r="A41" s="61" t="s">
        <v>80</v>
      </c>
      <c r="B41" s="62"/>
      <c r="C41" s="62"/>
      <c r="D41" s="62"/>
      <c r="E41" s="62"/>
      <c r="F41" s="62"/>
      <c r="G41" s="62"/>
      <c r="H41" s="62"/>
      <c r="I41" s="62"/>
      <c r="J41" s="77"/>
    </row>
    <row r="42" customHeight="1" spans="1:10">
      <c r="A42" s="57">
        <v>1</v>
      </c>
      <c r="B42" s="58" t="s">
        <v>81</v>
      </c>
      <c r="C42" s="58"/>
      <c r="D42" s="58"/>
      <c r="E42" s="58" t="s">
        <v>14</v>
      </c>
      <c r="F42" s="58">
        <v>1000</v>
      </c>
      <c r="G42" s="59">
        <v>22.5</v>
      </c>
      <c r="H42" s="59">
        <f t="shared" ref="H42:H46" si="4">G42*1.09</f>
        <v>24.525</v>
      </c>
      <c r="I42" s="59">
        <f t="shared" ref="I42:I46" si="5">H42*F42</f>
        <v>24525</v>
      </c>
      <c r="J42" s="75" t="s">
        <v>82</v>
      </c>
    </row>
    <row r="43" s="39" customFormat="1" customHeight="1" spans="1:10">
      <c r="A43" s="57">
        <v>2</v>
      </c>
      <c r="B43" s="58" t="s">
        <v>83</v>
      </c>
      <c r="C43" s="58"/>
      <c r="D43" s="58" t="s">
        <v>84</v>
      </c>
      <c r="E43" s="58" t="s">
        <v>65</v>
      </c>
      <c r="F43" s="58">
        <v>8</v>
      </c>
      <c r="G43" s="59">
        <v>180</v>
      </c>
      <c r="H43" s="59">
        <f t="shared" si="4"/>
        <v>196.2</v>
      </c>
      <c r="I43" s="59">
        <f t="shared" si="5"/>
        <v>1569.6</v>
      </c>
      <c r="J43" s="75" t="s">
        <v>85</v>
      </c>
    </row>
    <row r="44" s="41" customFormat="1" customHeight="1" spans="1:12">
      <c r="A44" s="57">
        <v>3</v>
      </c>
      <c r="B44" s="58" t="s">
        <v>86</v>
      </c>
      <c r="C44" s="58" t="str">
        <f>_xlfn.DISPIMG("ID_AAD4A7FE8C6E4F3696A35941F8431E0B",1)</f>
        <v>=DISPIMG("ID_AAD4A7FE8C6E4F3696A35941F8431E0B",1)</v>
      </c>
      <c r="D44" s="58"/>
      <c r="E44" s="58" t="s">
        <v>14</v>
      </c>
      <c r="F44" s="58">
        <f>F35*2</f>
        <v>1044</v>
      </c>
      <c r="G44" s="59">
        <v>35.84</v>
      </c>
      <c r="H44" s="59">
        <f t="shared" si="4"/>
        <v>39.0656</v>
      </c>
      <c r="I44" s="59">
        <f t="shared" si="5"/>
        <v>40784.4864</v>
      </c>
      <c r="J44" s="75" t="s">
        <v>87</v>
      </c>
      <c r="K44" s="39"/>
      <c r="L44" s="78"/>
    </row>
    <row r="45" s="39" customFormat="1" customHeight="1" spans="1:10">
      <c r="A45" s="57">
        <v>4</v>
      </c>
      <c r="B45" s="58" t="s">
        <v>88</v>
      </c>
      <c r="C45" s="58"/>
      <c r="D45" s="58"/>
      <c r="E45" s="65" t="s">
        <v>58</v>
      </c>
      <c r="F45" s="58">
        <v>132.4</v>
      </c>
      <c r="G45" s="59">
        <v>81.76</v>
      </c>
      <c r="H45" s="59">
        <f t="shared" si="4"/>
        <v>89.1184</v>
      </c>
      <c r="I45" s="59">
        <f t="shared" si="5"/>
        <v>11799.27616</v>
      </c>
      <c r="J45" s="75" t="s">
        <v>87</v>
      </c>
    </row>
    <row r="46" s="39" customFormat="1" ht="226" customHeight="1" spans="1:10">
      <c r="A46" s="57">
        <v>5</v>
      </c>
      <c r="B46" s="58" t="s">
        <v>89</v>
      </c>
      <c r="C46" s="58"/>
      <c r="D46" s="66" t="s">
        <v>90</v>
      </c>
      <c r="E46" s="58" t="s">
        <v>91</v>
      </c>
      <c r="F46" s="58">
        <v>14.52</v>
      </c>
      <c r="G46" s="59">
        <v>1050</v>
      </c>
      <c r="H46" s="59">
        <f t="shared" si="4"/>
        <v>1144.5</v>
      </c>
      <c r="I46" s="59">
        <f t="shared" si="5"/>
        <v>16618.14</v>
      </c>
      <c r="J46" s="75"/>
    </row>
    <row r="47" s="39" customFormat="1" customHeight="1" spans="1:10">
      <c r="A47" s="57">
        <v>6</v>
      </c>
      <c r="B47" s="58" t="s">
        <v>61</v>
      </c>
      <c r="C47" s="58"/>
      <c r="D47" s="58"/>
      <c r="E47" s="65"/>
      <c r="F47" s="58"/>
      <c r="G47" s="58"/>
      <c r="H47" s="58"/>
      <c r="I47" s="59">
        <f>SUM(I42:I46)</f>
        <v>95296.50256</v>
      </c>
      <c r="J47" s="79"/>
    </row>
    <row r="48" s="40" customFormat="1" customHeight="1" spans="1:12">
      <c r="A48" s="67" t="s">
        <v>92</v>
      </c>
      <c r="B48" s="68"/>
      <c r="C48" s="68"/>
      <c r="D48" s="68"/>
      <c r="E48" s="68"/>
      <c r="F48" s="68"/>
      <c r="G48" s="68"/>
      <c r="H48" s="68"/>
      <c r="I48" s="68"/>
      <c r="J48" s="80"/>
      <c r="K48" s="39"/>
      <c r="L48" s="39"/>
    </row>
    <row r="49" s="40" customFormat="1" ht="147" customHeight="1" spans="1:12">
      <c r="A49" s="57">
        <v>1</v>
      </c>
      <c r="B49" s="58" t="s">
        <v>93</v>
      </c>
      <c r="C49" s="66" t="s">
        <v>94</v>
      </c>
      <c r="D49" s="66"/>
      <c r="E49" s="65" t="s">
        <v>95</v>
      </c>
      <c r="F49" s="59">
        <f>374.4*1.03</f>
        <v>385.632</v>
      </c>
      <c r="G49" s="59">
        <v>70</v>
      </c>
      <c r="H49" s="59">
        <f t="shared" ref="H49:H52" si="6">G49*1.09</f>
        <v>76.3</v>
      </c>
      <c r="I49" s="59">
        <f t="shared" ref="I49:I52" si="7">H49*F49</f>
        <v>29423.7216</v>
      </c>
      <c r="J49" s="81"/>
      <c r="K49" s="39"/>
      <c r="L49" s="39"/>
    </row>
    <row r="50" s="40" customFormat="1" ht="201" customHeight="1" spans="1:12">
      <c r="A50" s="57">
        <v>2</v>
      </c>
      <c r="B50" s="58" t="s">
        <v>96</v>
      </c>
      <c r="C50" s="66" t="s">
        <v>97</v>
      </c>
      <c r="D50" s="66"/>
      <c r="E50" s="65" t="s">
        <v>95</v>
      </c>
      <c r="F50" s="58">
        <v>5435.65</v>
      </c>
      <c r="G50" s="59">
        <v>14.5</v>
      </c>
      <c r="H50" s="59">
        <f t="shared" si="6"/>
        <v>15.805</v>
      </c>
      <c r="I50" s="59">
        <f t="shared" si="7"/>
        <v>85910.44825</v>
      </c>
      <c r="J50" s="81"/>
      <c r="K50" s="39"/>
      <c r="L50" s="39"/>
    </row>
    <row r="51" s="39" customFormat="1" ht="133" customHeight="1" spans="1:10">
      <c r="A51" s="57">
        <v>3</v>
      </c>
      <c r="B51" s="58" t="s">
        <v>98</v>
      </c>
      <c r="C51" s="66" t="s">
        <v>99</v>
      </c>
      <c r="D51" s="66"/>
      <c r="E51" s="65" t="s">
        <v>95</v>
      </c>
      <c r="F51" s="58">
        <f>18509.25-5435.65</f>
        <v>13073.6</v>
      </c>
      <c r="G51" s="59">
        <v>23.8</v>
      </c>
      <c r="H51" s="59">
        <f t="shared" si="6"/>
        <v>25.942</v>
      </c>
      <c r="I51" s="59">
        <f t="shared" si="7"/>
        <v>339155.3312</v>
      </c>
      <c r="J51" s="81" t="s">
        <v>100</v>
      </c>
    </row>
    <row r="52" s="39" customFormat="1" ht="124" customHeight="1" spans="1:10">
      <c r="A52" s="57">
        <v>4</v>
      </c>
      <c r="B52" s="58" t="s">
        <v>101</v>
      </c>
      <c r="C52" s="66" t="s">
        <v>102</v>
      </c>
      <c r="D52" s="66"/>
      <c r="E52" s="65" t="s">
        <v>95</v>
      </c>
      <c r="F52" s="58">
        <f>F49+F50+F51</f>
        <v>18894.882</v>
      </c>
      <c r="G52" s="59">
        <v>49.8</v>
      </c>
      <c r="H52" s="59">
        <f t="shared" si="6"/>
        <v>54.282</v>
      </c>
      <c r="I52" s="59">
        <f t="shared" si="7"/>
        <v>1025651.984724</v>
      </c>
      <c r="J52" s="81" t="s">
        <v>103</v>
      </c>
    </row>
    <row r="53" customHeight="1" spans="1:10">
      <c r="A53" s="57">
        <v>5</v>
      </c>
      <c r="B53" s="58" t="s">
        <v>61</v>
      </c>
      <c r="C53" s="60"/>
      <c r="D53" s="60"/>
      <c r="E53" s="65"/>
      <c r="F53" s="60"/>
      <c r="G53" s="60"/>
      <c r="H53" s="60"/>
      <c r="I53" s="59">
        <f>SUM(I49:I52)</f>
        <v>1480141.485774</v>
      </c>
      <c r="J53" s="82"/>
    </row>
    <row r="54" s="42" customFormat="1" customHeight="1" spans="1:12">
      <c r="A54" s="67" t="s">
        <v>104</v>
      </c>
      <c r="B54" s="68"/>
      <c r="C54" s="68"/>
      <c r="D54" s="68"/>
      <c r="E54" s="68"/>
      <c r="F54" s="68"/>
      <c r="G54" s="68"/>
      <c r="H54" s="68"/>
      <c r="I54" s="68"/>
      <c r="J54" s="80"/>
      <c r="K54" s="39"/>
      <c r="L54" s="39"/>
    </row>
    <row r="55" s="42" customFormat="1" customHeight="1" spans="1:12">
      <c r="A55" s="69">
        <v>1</v>
      </c>
      <c r="B55" s="58" t="s">
        <v>105</v>
      </c>
      <c r="C55" s="58"/>
      <c r="D55" s="58" t="s">
        <v>106</v>
      </c>
      <c r="E55" s="65" t="s">
        <v>95</v>
      </c>
      <c r="F55" s="70">
        <f>184*3.1</f>
        <v>570.4</v>
      </c>
      <c r="G55" s="59">
        <v>22.3</v>
      </c>
      <c r="H55" s="59">
        <f t="shared" ref="H55:H60" si="8">G55*1.09</f>
        <v>24.307</v>
      </c>
      <c r="I55" s="59">
        <f t="shared" ref="I55:I60" si="9">H55*F55</f>
        <v>13864.7128</v>
      </c>
      <c r="J55" s="58"/>
      <c r="K55" s="39"/>
      <c r="L55" s="39"/>
    </row>
    <row r="56" s="42" customFormat="1" customHeight="1" spans="1:14">
      <c r="A56" s="69">
        <v>2</v>
      </c>
      <c r="B56" s="58" t="s">
        <v>107</v>
      </c>
      <c r="C56" s="58"/>
      <c r="D56" s="58" t="s">
        <v>108</v>
      </c>
      <c r="E56" s="65" t="s">
        <v>95</v>
      </c>
      <c r="F56" s="70">
        <f>3836.28*0.8</f>
        <v>3069.024</v>
      </c>
      <c r="G56" s="59">
        <v>22.3</v>
      </c>
      <c r="H56" s="59">
        <f t="shared" si="8"/>
        <v>24.307</v>
      </c>
      <c r="I56" s="59">
        <f t="shared" si="9"/>
        <v>74598.766368</v>
      </c>
      <c r="J56" s="58"/>
      <c r="K56" s="39"/>
      <c r="L56" s="83"/>
      <c r="M56" s="39"/>
      <c r="N56" s="39"/>
    </row>
    <row r="57" s="42" customFormat="1" customHeight="1" spans="1:12">
      <c r="A57" s="69">
        <v>3</v>
      </c>
      <c r="B57" s="58" t="s">
        <v>109</v>
      </c>
      <c r="C57" s="58"/>
      <c r="D57" s="58"/>
      <c r="E57" s="65" t="s">
        <v>95</v>
      </c>
      <c r="F57" s="59">
        <v>507.86</v>
      </c>
      <c r="G57" s="59">
        <v>22.3</v>
      </c>
      <c r="H57" s="59">
        <f t="shared" si="8"/>
        <v>24.307</v>
      </c>
      <c r="I57" s="59">
        <f t="shared" si="9"/>
        <v>12344.55302</v>
      </c>
      <c r="J57" s="58"/>
      <c r="K57" s="39"/>
      <c r="L57" s="39"/>
    </row>
    <row r="58" s="42" customFormat="1" customHeight="1" spans="1:12">
      <c r="A58" s="69">
        <v>4</v>
      </c>
      <c r="B58" s="58" t="s">
        <v>110</v>
      </c>
      <c r="C58" s="58"/>
      <c r="D58" s="58"/>
      <c r="E58" s="65" t="s">
        <v>14</v>
      </c>
      <c r="F58" s="58">
        <v>368</v>
      </c>
      <c r="G58" s="59">
        <v>20</v>
      </c>
      <c r="H58" s="59">
        <f t="shared" si="8"/>
        <v>21.8</v>
      </c>
      <c r="I58" s="59">
        <f t="shared" si="9"/>
        <v>8022.4</v>
      </c>
      <c r="J58" s="58"/>
      <c r="K58" s="39"/>
      <c r="L58" s="39"/>
    </row>
    <row r="59" s="42" customFormat="1" customHeight="1" spans="1:12">
      <c r="A59" s="69">
        <v>5</v>
      </c>
      <c r="B59" s="58" t="s">
        <v>111</v>
      </c>
      <c r="C59" s="58"/>
      <c r="D59" s="58"/>
      <c r="E59" s="65" t="s">
        <v>14</v>
      </c>
      <c r="F59" s="71">
        <v>184</v>
      </c>
      <c r="G59" s="59">
        <v>30</v>
      </c>
      <c r="H59" s="59">
        <f t="shared" si="8"/>
        <v>32.7</v>
      </c>
      <c r="I59" s="59">
        <f t="shared" si="9"/>
        <v>6016.8</v>
      </c>
      <c r="J59" s="58"/>
      <c r="K59" s="39"/>
      <c r="L59" s="39"/>
    </row>
    <row r="60" s="42" customFormat="1" customHeight="1" spans="1:12">
      <c r="A60" s="69">
        <v>6</v>
      </c>
      <c r="B60" s="58" t="s">
        <v>112</v>
      </c>
      <c r="C60" s="58"/>
      <c r="D60" s="58" t="s">
        <v>113</v>
      </c>
      <c r="E60" s="65" t="s">
        <v>58</v>
      </c>
      <c r="F60" s="59">
        <v>4008.5</v>
      </c>
      <c r="G60" s="59">
        <v>3.48</v>
      </c>
      <c r="H60" s="59">
        <f t="shared" si="8"/>
        <v>3.7932</v>
      </c>
      <c r="I60" s="59">
        <f t="shared" si="9"/>
        <v>15205.0422</v>
      </c>
      <c r="J60" s="58"/>
      <c r="K60" s="39"/>
      <c r="L60" s="39"/>
    </row>
    <row r="61" s="43" customFormat="1" customHeight="1" spans="1:12">
      <c r="A61" s="69">
        <v>7</v>
      </c>
      <c r="B61" s="58" t="s">
        <v>61</v>
      </c>
      <c r="C61" s="60"/>
      <c r="D61" s="60"/>
      <c r="E61" s="65"/>
      <c r="F61" s="60"/>
      <c r="G61" s="60"/>
      <c r="H61" s="60"/>
      <c r="I61" s="84">
        <f>SUM(I55:I60)</f>
        <v>130052.274388</v>
      </c>
      <c r="J61" s="82"/>
      <c r="K61" s="39"/>
      <c r="L61" s="39"/>
    </row>
    <row r="62" s="43" customFormat="1" ht="48" customHeight="1" spans="1:12">
      <c r="A62" s="67" t="s">
        <v>114</v>
      </c>
      <c r="B62" s="68"/>
      <c r="C62" s="68"/>
      <c r="D62" s="68"/>
      <c r="E62" s="68"/>
      <c r="F62" s="68"/>
      <c r="G62" s="68"/>
      <c r="H62" s="68"/>
      <c r="I62" s="68"/>
      <c r="J62" s="80"/>
      <c r="K62" s="39"/>
      <c r="L62" s="39"/>
    </row>
    <row r="63" s="43" customFormat="1" ht="262" customHeight="1" spans="1:12">
      <c r="A63" s="57">
        <v>1</v>
      </c>
      <c r="B63" s="58" t="s">
        <v>115</v>
      </c>
      <c r="C63" s="72"/>
      <c r="D63" s="66" t="s">
        <v>116</v>
      </c>
      <c r="E63" s="65" t="s">
        <v>58</v>
      </c>
      <c r="F63" s="59">
        <v>29.45</v>
      </c>
      <c r="G63" s="59">
        <v>290</v>
      </c>
      <c r="H63" s="59">
        <f>G63*1.09</f>
        <v>316.1</v>
      </c>
      <c r="I63" s="59">
        <f>H63*F63</f>
        <v>9309.145</v>
      </c>
      <c r="J63" s="81" t="s">
        <v>117</v>
      </c>
      <c r="K63" s="39"/>
      <c r="L63" s="39"/>
    </row>
    <row r="64" s="43" customFormat="1" customHeight="1" spans="1:12">
      <c r="A64" s="57">
        <v>2</v>
      </c>
      <c r="B64" s="58" t="s">
        <v>61</v>
      </c>
      <c r="C64" s="60"/>
      <c r="D64" s="60"/>
      <c r="E64" s="65"/>
      <c r="F64" s="60"/>
      <c r="G64" s="60"/>
      <c r="H64" s="60"/>
      <c r="I64" s="84">
        <f>I63</f>
        <v>9309.145</v>
      </c>
      <c r="J64" s="85"/>
      <c r="K64" s="39"/>
      <c r="L64" s="39"/>
    </row>
    <row r="65" s="40" customFormat="1" ht="65" customHeight="1" spans="1:12">
      <c r="A65" s="86" t="s">
        <v>118</v>
      </c>
      <c r="B65" s="87"/>
      <c r="C65" s="87"/>
      <c r="D65" s="79" t="s">
        <v>119</v>
      </c>
      <c r="E65" s="79"/>
      <c r="F65" s="79"/>
      <c r="G65" s="79"/>
      <c r="H65" s="79"/>
      <c r="I65" s="91">
        <f>I31+I40+I47+I53+I61+I64</f>
        <v>1840000.273922</v>
      </c>
      <c r="J65" s="82"/>
      <c r="K65" s="92"/>
      <c r="L65" s="39"/>
    </row>
    <row r="66" ht="83" customHeight="1" spans="1:10">
      <c r="A66" s="88" t="s">
        <v>120</v>
      </c>
      <c r="B66" s="89"/>
      <c r="C66" s="89"/>
      <c r="D66" s="89"/>
      <c r="E66" s="89"/>
      <c r="F66" s="90"/>
      <c r="G66" s="89"/>
      <c r="H66" s="89"/>
      <c r="I66" s="89"/>
      <c r="J66" s="89"/>
    </row>
    <row r="67" customHeight="1" spans="4:11">
      <c r="D67" s="45"/>
      <c r="K67" s="93"/>
    </row>
  </sheetData>
  <mergeCells count="25">
    <mergeCell ref="A1:J1"/>
    <mergeCell ref="A4:E4"/>
    <mergeCell ref="A32:J32"/>
    <mergeCell ref="A41:J41"/>
    <mergeCell ref="A48:J48"/>
    <mergeCell ref="C49:D49"/>
    <mergeCell ref="C50:D50"/>
    <mergeCell ref="C51:D51"/>
    <mergeCell ref="C52:D52"/>
    <mergeCell ref="C53:D53"/>
    <mergeCell ref="A54:J54"/>
    <mergeCell ref="A62:J62"/>
    <mergeCell ref="A65:C65"/>
    <mergeCell ref="D65:E65"/>
    <mergeCell ref="A66:J6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73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916666666667" style="1" customWidth="1"/>
    <col min="3" max="3" width="12" style="1" customWidth="1"/>
    <col min="4" max="4" width="10.4416666666667" style="1" customWidth="1"/>
    <col min="5" max="5" width="12.8916666666667" style="2" customWidth="1"/>
    <col min="6" max="7" width="10.4416666666667" style="2" customWidth="1"/>
    <col min="8" max="8" width="11.6666666666667" style="2" customWidth="1"/>
    <col min="9" max="9" width="13.8916666666667" style="2" customWidth="1"/>
    <col min="10" max="10" width="12.8916666666667" style="2" customWidth="1"/>
    <col min="11" max="12" width="10.4416666666667" style="2" customWidth="1"/>
    <col min="13" max="13" width="12.775" style="2" customWidth="1"/>
    <col min="14" max="14" width="12.8916666666667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121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122</v>
      </c>
      <c r="B2" s="10"/>
      <c r="C2" s="10"/>
      <c r="D2" s="11"/>
      <c r="E2" s="12" t="s">
        <v>123</v>
      </c>
      <c r="F2" s="12"/>
      <c r="G2" s="12"/>
      <c r="H2" s="12"/>
      <c r="I2" s="12"/>
      <c r="J2" s="12" t="s">
        <v>124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125</v>
      </c>
      <c r="C3" s="13" t="s">
        <v>126</v>
      </c>
      <c r="D3" s="13"/>
      <c r="E3" s="14" t="s">
        <v>127</v>
      </c>
      <c r="F3" s="14" t="s">
        <v>128</v>
      </c>
      <c r="G3" s="14" t="s">
        <v>129</v>
      </c>
      <c r="H3" s="14" t="s">
        <v>130</v>
      </c>
      <c r="I3" s="14" t="s">
        <v>131</v>
      </c>
      <c r="J3" s="14" t="s">
        <v>127</v>
      </c>
      <c r="K3" s="14" t="s">
        <v>128</v>
      </c>
      <c r="L3" s="14" t="s">
        <v>129</v>
      </c>
      <c r="M3" s="14" t="s">
        <v>130</v>
      </c>
      <c r="N3" s="14" t="s">
        <v>131</v>
      </c>
    </row>
    <row r="4" ht="23.4" customHeight="1" spans="1:14">
      <c r="A4" s="13">
        <v>1</v>
      </c>
      <c r="B4" s="13" t="s">
        <v>132</v>
      </c>
      <c r="C4" s="13" t="s">
        <v>133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134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135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136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137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138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139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140</v>
      </c>
      <c r="C11" s="13" t="s">
        <v>141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142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139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138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136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137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61</v>
      </c>
      <c r="D19" s="20"/>
      <c r="E19" s="20"/>
      <c r="F19" s="20"/>
      <c r="G19" s="20"/>
      <c r="H19" s="21"/>
      <c r="I19" s="16">
        <f>SUM(I4:I18)</f>
        <v>119875.6</v>
      </c>
      <c r="J19" s="34" t="s">
        <v>61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143</v>
      </c>
      <c r="D20" s="20"/>
      <c r="E20" s="20"/>
      <c r="F20" s="20"/>
      <c r="G20" s="20"/>
      <c r="H20" s="21"/>
      <c r="I20" s="27">
        <v>119000</v>
      </c>
      <c r="J20" s="16" t="s">
        <v>144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145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146</v>
      </c>
      <c r="C22" s="13" t="s">
        <v>147</v>
      </c>
      <c r="D22" s="23" t="s">
        <v>134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148</v>
      </c>
      <c r="D23" s="23" t="s">
        <v>149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61</v>
      </c>
      <c r="D24" s="25"/>
      <c r="E24" s="25"/>
      <c r="F24" s="25"/>
      <c r="G24" s="25"/>
      <c r="H24" s="26"/>
      <c r="I24" s="16">
        <f>SUM(I22:I23)</f>
        <v>16958.7</v>
      </c>
      <c r="J24" s="18" t="s">
        <v>61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150</v>
      </c>
      <c r="D25" s="20"/>
      <c r="E25" s="20"/>
      <c r="F25" s="20"/>
      <c r="G25" s="20"/>
      <c r="H25" s="21"/>
      <c r="I25" s="35">
        <v>16900</v>
      </c>
      <c r="J25" s="27" t="s">
        <v>151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152</v>
      </c>
      <c r="C26" s="27"/>
      <c r="D26" s="27"/>
      <c r="E26" s="27"/>
      <c r="F26" s="27"/>
      <c r="G26" s="27"/>
      <c r="H26" s="27"/>
      <c r="I26" s="35">
        <v>135900</v>
      </c>
      <c r="J26" s="27" t="s">
        <v>153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154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121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122</v>
      </c>
      <c r="B30" s="10"/>
      <c r="C30" s="10"/>
      <c r="D30" s="11"/>
      <c r="E30" s="12" t="s">
        <v>155</v>
      </c>
      <c r="F30" s="12"/>
      <c r="G30" s="12"/>
      <c r="H30" s="12"/>
      <c r="I30" s="12"/>
      <c r="J30" s="12" t="s">
        <v>156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125</v>
      </c>
      <c r="C31" s="13" t="s">
        <v>126</v>
      </c>
      <c r="D31" s="13"/>
      <c r="E31" s="14" t="s">
        <v>127</v>
      </c>
      <c r="F31" s="14" t="s">
        <v>128</v>
      </c>
      <c r="G31" s="14" t="s">
        <v>129</v>
      </c>
      <c r="H31" s="14" t="s">
        <v>130</v>
      </c>
      <c r="I31" s="14" t="s">
        <v>131</v>
      </c>
      <c r="J31" s="14" t="s">
        <v>127</v>
      </c>
      <c r="K31" s="14" t="s">
        <v>128</v>
      </c>
      <c r="L31" s="14" t="s">
        <v>129</v>
      </c>
      <c r="M31" s="14" t="s">
        <v>130</v>
      </c>
      <c r="N31" s="14" t="s">
        <v>131</v>
      </c>
    </row>
    <row r="32" ht="33" customHeight="1" spans="1:14">
      <c r="A32" s="13">
        <v>1</v>
      </c>
      <c r="B32" s="15" t="s">
        <v>140</v>
      </c>
      <c r="C32" s="13" t="s">
        <v>157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158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139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159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61</v>
      </c>
      <c r="D36" s="20"/>
      <c r="E36" s="20"/>
      <c r="F36" s="20"/>
      <c r="G36" s="20"/>
      <c r="H36" s="21"/>
      <c r="I36" s="16">
        <f>SUM(I32:I35)</f>
        <v>204000</v>
      </c>
      <c r="J36" s="34" t="s">
        <v>61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143</v>
      </c>
      <c r="D37" s="20"/>
      <c r="E37" s="20"/>
      <c r="F37" s="20"/>
      <c r="G37" s="20"/>
      <c r="H37" s="21"/>
      <c r="I37" s="27">
        <v>81600</v>
      </c>
      <c r="J37" s="16" t="s">
        <v>144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145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146</v>
      </c>
      <c r="C39" s="19" t="s">
        <v>160</v>
      </c>
      <c r="D39" s="20"/>
      <c r="E39" s="20"/>
      <c r="F39" s="20"/>
      <c r="G39" s="20"/>
      <c r="H39" s="21"/>
      <c r="I39" s="16">
        <v>10000</v>
      </c>
      <c r="J39" s="36" t="s">
        <v>160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61</v>
      </c>
      <c r="D40" s="25"/>
      <c r="E40" s="25"/>
      <c r="F40" s="25"/>
      <c r="G40" s="25"/>
      <c r="H40" s="26"/>
      <c r="I40" s="16">
        <f>SUM(I39:I39)</f>
        <v>10000</v>
      </c>
      <c r="J40" s="18" t="s">
        <v>61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150</v>
      </c>
      <c r="D41" s="20"/>
      <c r="E41" s="20"/>
      <c r="F41" s="20"/>
      <c r="G41" s="20"/>
      <c r="H41" s="21"/>
      <c r="I41" s="35">
        <v>8000</v>
      </c>
      <c r="J41" s="27" t="s">
        <v>151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152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153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154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一期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开元壹号-冰飞神话15037954375</cp:lastModifiedBy>
  <dcterms:created xsi:type="dcterms:W3CDTF">2017-01-04T02:02:00Z</dcterms:created>
  <cp:lastPrinted>2019-05-13T06:11:00Z</cp:lastPrinted>
  <dcterms:modified xsi:type="dcterms:W3CDTF">2025-04-07T01:39:27Z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B88D07EFC80F430894A635B535E4FCA0_13</vt:lpwstr>
  </property>
</Properties>
</file>