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" name="ID_DF705888A7CB4D5A80B045D4F864EA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6255" y="10388600"/>
          <a:ext cx="1372235" cy="899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0F247A4E48424BEDBF1DF72CEC51B00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56255" y="11506200"/>
          <a:ext cx="1327150" cy="870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5A80059D71914A80972524725B0929B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5260" y="16290290"/>
          <a:ext cx="679450" cy="1067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0880E72A57614704AECC5ACDAA9A9194" descr="微信图片_20250506150243"/>
        <xdr:cNvPicPr>
          <a:picLocks noChangeAspect="1"/>
        </xdr:cNvPicPr>
      </xdr:nvPicPr>
      <xdr:blipFill>
        <a:blip r:embed="rId4"/>
        <a:srcRect t="11579"/>
        <a:stretch>
          <a:fillRect/>
        </a:stretch>
      </xdr:blipFill>
      <xdr:spPr>
        <a:xfrm>
          <a:off x="3755390" y="15323185"/>
          <a:ext cx="1762760" cy="812165"/>
        </a:xfrm>
        <a:prstGeom prst="rect">
          <a:avLst/>
        </a:prstGeom>
      </xdr:spPr>
    </xdr:pic>
  </etc:cellImage>
  <etc:cellImage>
    <xdr:pic>
      <xdr:nvPicPr>
        <xdr:cNvPr id="90" name="ID_8A91403F801C46B0B1D0208E9E1F347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84295" y="1026795"/>
          <a:ext cx="1655445" cy="917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201E8A0D728B4C52A548217A8BA47147"/>
        <xdr:cNvPicPr>
          <a:picLocks noChangeAspect="1"/>
        </xdr:cNvPicPr>
      </xdr:nvPicPr>
      <xdr:blipFill>
        <a:blip r:embed="rId6">
          <a:lum contrast="-12000"/>
        </a:blip>
        <a:srcRect l="11482" t="10777" r="47462" b="16722"/>
        <a:stretch>
          <a:fillRect/>
        </a:stretch>
      </xdr:blipFill>
      <xdr:spPr>
        <a:xfrm>
          <a:off x="3957320" y="9227820"/>
          <a:ext cx="777240" cy="1059180"/>
        </a:xfrm>
        <a:prstGeom prst="rect">
          <a:avLst/>
        </a:prstGeom>
        <a:ln w="19050">
          <a:solidFill>
            <a:schemeClr val="tx1">
              <a:lumMod val="85000"/>
              <a:lumOff val="15000"/>
            </a:schemeClr>
          </a:solidFill>
        </a:ln>
      </xdr:spPr>
    </xdr:pic>
  </etc:cellImage>
  <etc:cellImage>
    <xdr:pic>
      <xdr:nvPicPr>
        <xdr:cNvPr id="102" name="ID_F6144730EF01416BABB4BFF2AD4B4DCA"/>
        <xdr:cNvPicPr>
          <a:picLocks noChangeAspect="1"/>
        </xdr:cNvPicPr>
      </xdr:nvPicPr>
      <xdr:blipFill>
        <a:blip r:embed="rId6">
          <a:lum contrast="-12000"/>
        </a:blip>
        <a:srcRect l="11482" t="10777" r="47462" b="16722"/>
        <a:stretch>
          <a:fillRect/>
        </a:stretch>
      </xdr:blipFill>
      <xdr:spPr>
        <a:xfrm>
          <a:off x="3957320" y="10408920"/>
          <a:ext cx="777240" cy="1059180"/>
        </a:xfrm>
        <a:prstGeom prst="rect">
          <a:avLst/>
        </a:prstGeom>
        <a:ln w="19050">
          <a:solidFill>
            <a:schemeClr val="tx1">
              <a:lumMod val="85000"/>
              <a:lumOff val="15000"/>
            </a:schemeClr>
          </a:solidFill>
        </a:ln>
      </xdr:spPr>
    </xdr:pic>
  </etc:cellImage>
  <etc:cellImage>
    <xdr:pic>
      <xdr:nvPicPr>
        <xdr:cNvPr id="103" name="ID_B13303F10309496887862D2F0E54112E"/>
        <xdr:cNvPicPr>
          <a:picLocks noChangeAspect="1"/>
        </xdr:cNvPicPr>
      </xdr:nvPicPr>
      <xdr:blipFill>
        <a:blip r:embed="rId6">
          <a:lum contrast="-12000"/>
        </a:blip>
        <a:srcRect l="11482" t="10777" r="47462" b="16722"/>
        <a:stretch>
          <a:fillRect/>
        </a:stretch>
      </xdr:blipFill>
      <xdr:spPr>
        <a:xfrm>
          <a:off x="3957320" y="11590020"/>
          <a:ext cx="777240" cy="1059180"/>
        </a:xfrm>
        <a:prstGeom prst="rect">
          <a:avLst/>
        </a:prstGeom>
        <a:ln w="19050">
          <a:solidFill>
            <a:schemeClr val="tx1">
              <a:lumMod val="85000"/>
              <a:lumOff val="15000"/>
            </a:schemeClr>
          </a:solidFill>
        </a:ln>
      </xdr:spPr>
    </xdr:pic>
  </etc:cellImage>
  <etc:cellImage>
    <xdr:pic>
      <xdr:nvPicPr>
        <xdr:cNvPr id="104" name="ID_0B4E7A4856CE449F87AFA2FF59950A92"/>
        <xdr:cNvPicPr>
          <a:picLocks noChangeAspect="1"/>
        </xdr:cNvPicPr>
      </xdr:nvPicPr>
      <xdr:blipFill>
        <a:blip r:embed="rId6">
          <a:lum contrast="-12000"/>
        </a:blip>
        <a:srcRect l="11482" t="10777" r="47462" b="16722"/>
        <a:stretch>
          <a:fillRect/>
        </a:stretch>
      </xdr:blipFill>
      <xdr:spPr>
        <a:xfrm>
          <a:off x="3957320" y="12771120"/>
          <a:ext cx="777240" cy="1059180"/>
        </a:xfrm>
        <a:prstGeom prst="rect">
          <a:avLst/>
        </a:prstGeom>
        <a:ln w="19050">
          <a:solidFill>
            <a:schemeClr val="tx1">
              <a:lumMod val="85000"/>
              <a:lumOff val="15000"/>
            </a:schemeClr>
          </a:solidFill>
        </a:ln>
      </xdr:spPr>
    </xdr:pic>
  </etc:cellImage>
  <etc:cellImage>
    <xdr:pic>
      <xdr:nvPicPr>
        <xdr:cNvPr id="105" name="ID_CEB654BE1A554E99ADC99F4189A38FB2"/>
        <xdr:cNvPicPr>
          <a:picLocks noChangeAspect="1"/>
        </xdr:cNvPicPr>
      </xdr:nvPicPr>
      <xdr:blipFill>
        <a:blip r:embed="rId6">
          <a:lum contrast="-12000"/>
        </a:blip>
        <a:srcRect l="11482" t="10777" r="47462" b="16722"/>
        <a:stretch>
          <a:fillRect/>
        </a:stretch>
      </xdr:blipFill>
      <xdr:spPr>
        <a:xfrm>
          <a:off x="3957320" y="13952220"/>
          <a:ext cx="777240" cy="1059180"/>
        </a:xfrm>
        <a:prstGeom prst="rect">
          <a:avLst/>
        </a:prstGeom>
        <a:ln w="19050">
          <a:solidFill>
            <a:schemeClr val="tx1">
              <a:lumMod val="85000"/>
              <a:lumOff val="15000"/>
            </a:schemeClr>
          </a:solidFill>
        </a:ln>
      </xdr:spPr>
    </xdr:pic>
  </etc:cellImage>
  <etc:cellImage>
    <xdr:pic>
      <xdr:nvPicPr>
        <xdr:cNvPr id="97" name="ID_72F54D61C28F44A18F2E78C98B5CF99E"/>
        <xdr:cNvPicPr>
          <a:picLocks noChangeAspect="1"/>
        </xdr:cNvPicPr>
      </xdr:nvPicPr>
      <xdr:blipFill>
        <a:blip r:embed="rId7"/>
        <a:srcRect l="5267" t="2618" r="3896" b="5365"/>
        <a:stretch>
          <a:fillRect/>
        </a:stretch>
      </xdr:blipFill>
      <xdr:spPr>
        <a:xfrm>
          <a:off x="3912235" y="4537710"/>
          <a:ext cx="1355725" cy="940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B4FC9B1BF6E64F9A883E78CFC4149A57"/>
        <xdr:cNvPicPr>
          <a:picLocks noChangeAspect="1"/>
        </xdr:cNvPicPr>
      </xdr:nvPicPr>
      <xdr:blipFill>
        <a:blip r:embed="rId7"/>
        <a:srcRect l="5267" t="2618" r="3896" b="5365"/>
        <a:stretch>
          <a:fillRect/>
        </a:stretch>
      </xdr:blipFill>
      <xdr:spPr>
        <a:xfrm>
          <a:off x="3912235" y="5718810"/>
          <a:ext cx="1355725" cy="940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54672C76C19643C686CEC393F8D17492"/>
        <xdr:cNvPicPr>
          <a:picLocks noChangeAspect="1"/>
        </xdr:cNvPicPr>
      </xdr:nvPicPr>
      <xdr:blipFill>
        <a:blip r:embed="rId7"/>
        <a:srcRect l="5267" t="2618" r="3896" b="5365"/>
        <a:stretch>
          <a:fillRect/>
        </a:stretch>
      </xdr:blipFill>
      <xdr:spPr>
        <a:xfrm>
          <a:off x="3912235" y="6899910"/>
          <a:ext cx="1355725" cy="940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" name="ID_4E58EC5E10F443D9A7B816629178E614"/>
        <xdr:cNvPicPr>
          <a:picLocks noChangeAspect="1"/>
        </xdr:cNvPicPr>
      </xdr:nvPicPr>
      <xdr:blipFill>
        <a:blip r:embed="rId7"/>
        <a:srcRect l="5267" t="2618" r="3896" b="5365"/>
        <a:stretch>
          <a:fillRect/>
        </a:stretch>
      </xdr:blipFill>
      <xdr:spPr>
        <a:xfrm>
          <a:off x="3912235" y="8081010"/>
          <a:ext cx="1355725" cy="94043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<sst xmlns="http://schemas.openxmlformats.org/spreadsheetml/2006/main" count="113" uniqueCount="66">
  <si>
    <t>浩德·悠然居项目公区1号楼软装配饰清单</t>
  </si>
  <si>
    <t>序号</t>
  </si>
  <si>
    <t>区域</t>
  </si>
  <si>
    <t>名称</t>
  </si>
  <si>
    <t>图片</t>
  </si>
  <si>
    <t>材质</t>
  </si>
  <si>
    <t>尺寸MM
（长*宽*高）</t>
  </si>
  <si>
    <t>数量</t>
  </si>
  <si>
    <t>单位</t>
  </si>
  <si>
    <t>单价</t>
  </si>
  <si>
    <t>总价</t>
  </si>
  <si>
    <t>备注</t>
  </si>
  <si>
    <t>样板间合同价</t>
  </si>
  <si>
    <t>1号楼首层2个单元、3号楼首层2个单元、13号楼首层2个单元、2号楼首层3个单元</t>
  </si>
  <si>
    <t>沙发</t>
  </si>
  <si>
    <t>木质框架+皮质</t>
  </si>
  <si>
    <t>2000*750*750</t>
  </si>
  <si>
    <t>件</t>
  </si>
  <si>
    <t>尺寸、面料、工艺细节以CAD图纸确认为准</t>
  </si>
  <si>
    <t>5号楼首层4个单元、10号楼首层2单元、12号楼首层2单元、11号楼首层2个单元</t>
  </si>
  <si>
    <t>长凳</t>
  </si>
  <si>
    <t>1800*450*450</t>
  </si>
  <si>
    <t>6号楼首层2个单元、7号楼首层2个单元、8号楼首层2个单元、9号楼首层2个单元</t>
  </si>
  <si>
    <t>1700*400*450</t>
  </si>
  <si>
    <t>1号楼首层2个单元、2号楼首层3个单元、3号楼首层2个单元、10号楼首层2单元、5号楼首层4个单元、12号楼首层2单元、13号楼首层2个单元</t>
  </si>
  <si>
    <t>装饰画</t>
  </si>
  <si>
    <t>艺术肌理画
（横幅）</t>
  </si>
  <si>
    <t>1200*850</t>
  </si>
  <si>
    <t>幅</t>
  </si>
  <si>
    <t>画面以确认文件为准</t>
  </si>
  <si>
    <t>5号楼地下层4个单元</t>
  </si>
  <si>
    <t>2400*1200</t>
  </si>
  <si>
    <t>8号楼地下层2个单元、9号楼地下层2个单元</t>
  </si>
  <si>
    <t>2000*1100</t>
  </si>
  <si>
    <t>11号楼首层1、2单元</t>
  </si>
  <si>
    <t>1500*1000</t>
  </si>
  <si>
    <t>1号楼地下层1单元、3号楼地下层1、2单元、13号楼地下层1、2单元 、</t>
  </si>
  <si>
    <t>艺术肌理画
（竖幅）</t>
  </si>
  <si>
    <t>1100*2000</t>
  </si>
  <si>
    <t>1号楼地下层2单元、2号楼地下层1、3单元、10号楼地下层2单元左右电梯厅、12号楼地下层2单元左右电梯厅</t>
  </si>
  <si>
    <t>850*1200</t>
  </si>
  <si>
    <t>2号楼地下层2单元、11号楼地下层1、2单元</t>
  </si>
  <si>
    <t>1100*1800</t>
  </si>
  <si>
    <t>6号楼地下层（2个单元，每个单元2幅）、7号楼地下层左右电梯厅</t>
  </si>
  <si>
    <t>1000*1300</t>
  </si>
  <si>
    <t>10号楼首层1单元、10号楼首层3单元、、12号楼首层1单元、12号楼首层3单元</t>
  </si>
  <si>
    <t>1000*1500</t>
  </si>
  <si>
    <t>1号楼32件、2号楼24件、3号楼32件、5号楼32件、6号楼12件、7号楼6件、8号楼12件、9号楼12件、10和12号楼各24件、11号楼32件、13号楼32件</t>
  </si>
  <si>
    <t>地毯</t>
  </si>
  <si>
    <t>混纺</t>
  </si>
  <si>
    <t>1730*530</t>
  </si>
  <si>
    <t>纱线以确认文件为准</t>
  </si>
  <si>
    <t>6#7#8#9#楼下叠户型共11、6#7#8#9#楼中叠户型共14、6#7#8#9#楼上叠户型共11、10#12#楼平层（H）户型共4</t>
  </si>
  <si>
    <t>电梯轿箱软镜</t>
  </si>
  <si>
    <t>亚克力软镜2毫米厚度</t>
  </si>
  <si>
    <t>600*2000左右，根据每个电梯尺寸的差别微调</t>
  </si>
  <si>
    <t>材质颜色以确认文件为准</t>
  </si>
  <si>
    <t>样板间</t>
  </si>
  <si>
    <t>国毛定制地毯</t>
  </si>
  <si>
    <t>3350*3100</t>
  </si>
  <si>
    <t>2700*1800</t>
  </si>
  <si>
    <t>合计</t>
  </si>
  <si>
    <t>运输安装费</t>
  </si>
  <si>
    <t>税金（1%）</t>
  </si>
  <si>
    <t>优惠后</t>
  </si>
  <si>
    <t>备注：清单内所有产品类别仅供参考，后期款式及尺寸式以落地方产品深化类别为准，款式细节以实物为准；工期为30-35天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</si>
</sst>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 Light"/>
      <charset val="134"/>
    </font>
    <font>
      <b/>
      <sz val="11"/>
      <color theme="1"/>
      <name val="微软雅黑 Light"/>
      <charset val="134"/>
    </font>
    <font>
      <sz val="10"/>
      <color theme="1"/>
      <name val="微软雅黑 Light"/>
      <charset val="134"/>
    </font>
    <font>
      <sz val="11"/>
      <color rgb="FFFF0000"/>
      <name val="微软雅黑 Light"/>
      <charset val="134"/>
    </font>
    <font>
      <b/>
      <sz val="18"/>
      <color theme="1"/>
      <name val="微软雅黑 Light"/>
      <charset val="134"/>
    </font>
    <font>
      <sz val="11"/>
      <name val="微软雅黑 Light"/>
      <charset val="134"/>
    </font>
    <font>
      <b/>
      <sz val="10"/>
      <color theme="1"/>
      <name val="微软雅黑 Light"/>
      <charset val="134"/>
    </font>
    <font>
      <sz val="10"/>
      <color rgb="FFFF0000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146685</xdr:colOff>
      <xdr:row>4</xdr:row>
      <xdr:rowOff>127635</xdr:rowOff>
    </xdr:from>
    <xdr:to>
      <xdr:col>3</xdr:col>
      <xdr:colOff>2076450</xdr:colOff>
      <xdr:row>4</xdr:row>
      <xdr:rowOff>892810</xdr:rowOff>
    </xdr:to>
    <xdr:grpSp>
      <xdr:nvGrpSpPr>
        <xdr:cNvPr id="94" name="组合 93"/>
        <xdr:cNvGrpSpPr/>
      </xdr:nvGrpSpPr>
      <xdr:grpSpPr>
        <a:xfrm>
          <a:off x="3733800" y="2921635"/>
          <a:ext cx="1929765" cy="765175"/>
          <a:chOff x="1643" y="5297"/>
          <a:chExt cx="6296" cy="2496"/>
        </a:xfrm>
      </xdr:grpSpPr>
      <xdr:pic>
        <xdr:nvPicPr>
          <xdr:cNvPr id="95" name="图片 94"/>
          <xdr:cNvPicPr>
            <a:picLocks noChangeAspect="1"/>
          </xdr:cNvPicPr>
        </xdr:nvPicPr>
        <xdr:blipFill>
          <a:blip r:embed="rId1"/>
          <a:srcRect t="49717" r="33886"/>
          <a:stretch>
            <a:fillRect/>
          </a:stretch>
        </xdr:blipFill>
        <xdr:spPr>
          <a:xfrm>
            <a:off x="1643" y="5297"/>
            <a:ext cx="5203" cy="2496"/>
          </a:xfrm>
          <a:prstGeom prst="rect">
            <a:avLst/>
          </a:prstGeom>
        </xdr:spPr>
      </xdr:pic>
      <xdr:pic>
        <xdr:nvPicPr>
          <xdr:cNvPr id="96" name="图片 95"/>
          <xdr:cNvPicPr>
            <a:picLocks noChangeAspect="1"/>
          </xdr:cNvPicPr>
        </xdr:nvPicPr>
        <xdr:blipFill>
          <a:blip r:embed="rId1"/>
          <a:srcRect l="35096" t="49717" r="33886"/>
          <a:stretch>
            <a:fillRect/>
          </a:stretch>
        </xdr:blipFill>
        <xdr:spPr>
          <a:xfrm>
            <a:off x="5499" y="5297"/>
            <a:ext cx="2441" cy="2383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180975</xdr:colOff>
      <xdr:row>3</xdr:row>
      <xdr:rowOff>133350</xdr:rowOff>
    </xdr:from>
    <xdr:to>
      <xdr:col>3</xdr:col>
      <xdr:colOff>2110740</xdr:colOff>
      <xdr:row>3</xdr:row>
      <xdr:rowOff>898525</xdr:rowOff>
    </xdr:to>
    <xdr:grpSp>
      <xdr:nvGrpSpPr>
        <xdr:cNvPr id="2" name="组合 1"/>
        <xdr:cNvGrpSpPr/>
      </xdr:nvGrpSpPr>
      <xdr:grpSpPr>
        <a:xfrm>
          <a:off x="3768090" y="1974850"/>
          <a:ext cx="1929765" cy="765175"/>
          <a:chOff x="1643" y="5297"/>
          <a:chExt cx="6296" cy="2496"/>
        </a:xfrm>
      </xdr:grpSpPr>
      <xdr:pic>
        <xdr:nvPicPr>
          <xdr:cNvPr id="3" name="图片 2"/>
          <xdr:cNvPicPr>
            <a:picLocks noChangeAspect="1"/>
          </xdr:cNvPicPr>
        </xdr:nvPicPr>
        <xdr:blipFill>
          <a:blip r:embed="rId1"/>
          <a:srcRect t="49717" r="33886"/>
          <a:stretch>
            <a:fillRect/>
          </a:stretch>
        </xdr:blipFill>
        <xdr:spPr>
          <a:xfrm>
            <a:off x="1643" y="5297"/>
            <a:ext cx="5203" cy="2496"/>
          </a:xfrm>
          <a:prstGeom prst="rect">
            <a:avLst/>
          </a:prstGeom>
        </xdr:spPr>
      </xdr:pic>
      <xdr:pic>
        <xdr:nvPicPr>
          <xdr:cNvPr id="4" name="图片 3"/>
          <xdr:cNvPicPr>
            <a:picLocks noChangeAspect="1"/>
          </xdr:cNvPicPr>
        </xdr:nvPicPr>
        <xdr:blipFill>
          <a:blip r:embed="rId1"/>
          <a:srcRect l="35096" t="49717" r="33886"/>
          <a:stretch>
            <a:fillRect/>
          </a:stretch>
        </xdr:blipFill>
        <xdr:spPr>
          <a:xfrm>
            <a:off x="5499" y="5297"/>
            <a:ext cx="2441" cy="238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topLeftCell="A6" workbookViewId="0">
      <selection activeCell="N7" sqref="N7"/>
    </sheetView>
  </sheetViews>
  <sheetFormatPr defaultColWidth="9" defaultRowHeight="16.5"/>
  <cols>
    <col min="1" max="1" width="5.625" style="1" customWidth="1"/>
    <col min="2" max="2" width="30.825" style="1" customWidth="1"/>
    <col min="3" max="3" width="10.625" style="1" customWidth="1"/>
    <col min="4" max="4" width="30.6916666666667" style="1" customWidth="1"/>
    <col min="5" max="6" width="15.625" style="1" customWidth="1"/>
    <col min="7" max="8" width="5.625" style="1" customWidth="1"/>
    <col min="9" max="10" width="8.625" style="1" customWidth="1"/>
    <col min="11" max="11" width="16.95" style="1" customWidth="1"/>
    <col min="12" max="12" width="9" style="7"/>
    <col min="13" max="13" width="14" style="1" customWidth="1"/>
    <col min="14" max="16381" width="9" style="1"/>
    <col min="16382" max="16384" width="9" style="4"/>
  </cols>
  <sheetData>
    <row r="1" s="1" customFormat="1" ht="40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7"/>
    </row>
    <row r="2" s="2" customFormat="1" ht="30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7"/>
      <c r="M2" s="2" t="s">
        <v>12</v>
      </c>
      <c r="N2" s="25"/>
    </row>
    <row r="3" s="1" customFormat="1" ht="75" customHeight="1" spans="1:12">
      <c r="A3" s="11">
        <v>1</v>
      </c>
      <c r="B3" s="12" t="s">
        <v>13</v>
      </c>
      <c r="C3" s="11" t="s">
        <v>14</v>
      </c>
      <c r="D3" s="13" t="str">
        <f>_xlfn.DISPIMG("ID_8A91403F801C46B0B1D0208E9E1F347B",1)</f>
        <v>=DISPIMG("ID_8A91403F801C46B0B1D0208E9E1F347B",1)</v>
      </c>
      <c r="E3" s="14" t="s">
        <v>15</v>
      </c>
      <c r="F3" s="11" t="s">
        <v>16</v>
      </c>
      <c r="G3" s="11">
        <v>9</v>
      </c>
      <c r="H3" s="11" t="s">
        <v>17</v>
      </c>
      <c r="I3" s="11">
        <v>3550</v>
      </c>
      <c r="J3" s="11">
        <f t="shared" ref="J3:J18" si="0">I3*G3</f>
        <v>31950</v>
      </c>
      <c r="K3" s="15" t="s">
        <v>18</v>
      </c>
      <c r="L3" s="7"/>
    </row>
    <row r="4" s="1" customFormat="1" ht="75" customHeight="1" spans="1:13">
      <c r="A4" s="11">
        <v>2</v>
      </c>
      <c r="B4" s="12" t="s">
        <v>19</v>
      </c>
      <c r="C4" s="11" t="s">
        <v>20</v>
      </c>
      <c r="D4" s="13"/>
      <c r="E4" s="14" t="s">
        <v>15</v>
      </c>
      <c r="F4" s="11" t="s">
        <v>21</v>
      </c>
      <c r="G4" s="11">
        <v>8</v>
      </c>
      <c r="H4" s="11" t="s">
        <v>17</v>
      </c>
      <c r="I4" s="11">
        <v>2160</v>
      </c>
      <c r="J4" s="11">
        <f t="shared" si="0"/>
        <v>17280</v>
      </c>
      <c r="K4" s="15" t="s">
        <v>18</v>
      </c>
      <c r="L4" s="7"/>
      <c r="M4" s="1">
        <v>3100</v>
      </c>
    </row>
    <row r="5" s="1" customFormat="1" ht="75" customHeight="1" spans="1:12">
      <c r="A5" s="11">
        <v>3</v>
      </c>
      <c r="B5" s="15" t="s">
        <v>22</v>
      </c>
      <c r="C5" s="11" t="s">
        <v>20</v>
      </c>
      <c r="D5" s="11"/>
      <c r="E5" s="14" t="s">
        <v>15</v>
      </c>
      <c r="F5" s="11" t="s">
        <v>23</v>
      </c>
      <c r="G5" s="11">
        <v>8</v>
      </c>
      <c r="H5" s="11" t="s">
        <v>17</v>
      </c>
      <c r="I5" s="11">
        <v>2060</v>
      </c>
      <c r="J5" s="11">
        <f t="shared" si="0"/>
        <v>16480</v>
      </c>
      <c r="K5" s="15" t="s">
        <v>18</v>
      </c>
      <c r="L5" s="7"/>
    </row>
    <row r="6" s="1" customFormat="1" ht="81" customHeight="1" spans="1:13">
      <c r="A6" s="11">
        <v>4</v>
      </c>
      <c r="B6" s="12" t="s">
        <v>24</v>
      </c>
      <c r="C6" s="11" t="s">
        <v>25</v>
      </c>
      <c r="D6" s="13" t="str">
        <f>_xlfn.DISPIMG("ID_72F54D61C28F44A18F2E78C98B5CF99E",1)</f>
        <v>=DISPIMG("ID_72F54D61C28F44A18F2E78C98B5CF99E",1)</v>
      </c>
      <c r="E6" s="15" t="s">
        <v>26</v>
      </c>
      <c r="F6" s="15" t="s">
        <v>27</v>
      </c>
      <c r="G6" s="11">
        <v>15</v>
      </c>
      <c r="H6" s="11" t="s">
        <v>28</v>
      </c>
      <c r="I6" s="11">
        <v>975</v>
      </c>
      <c r="J6" s="11">
        <f t="shared" si="0"/>
        <v>14625</v>
      </c>
      <c r="K6" s="15" t="s">
        <v>29</v>
      </c>
      <c r="L6" s="7"/>
      <c r="M6" s="1">
        <v>1950</v>
      </c>
    </row>
    <row r="7" s="1" customFormat="1" ht="81" customHeight="1" spans="1:12">
      <c r="A7" s="11">
        <v>5</v>
      </c>
      <c r="B7" s="15" t="s">
        <v>30</v>
      </c>
      <c r="C7" s="11" t="s">
        <v>25</v>
      </c>
      <c r="D7" s="13" t="str">
        <f>_xlfn.DISPIMG("ID_B4FC9B1BF6E64F9A883E78CFC4149A57",1)</f>
        <v>=DISPIMG("ID_B4FC9B1BF6E64F9A883E78CFC4149A57",1)</v>
      </c>
      <c r="E7" s="15" t="s">
        <v>26</v>
      </c>
      <c r="F7" s="14" t="s">
        <v>31</v>
      </c>
      <c r="G7" s="11">
        <v>4</v>
      </c>
      <c r="H7" s="11" t="s">
        <v>28</v>
      </c>
      <c r="I7" s="11">
        <v>1865</v>
      </c>
      <c r="J7" s="11">
        <f t="shared" si="0"/>
        <v>7460</v>
      </c>
      <c r="K7" s="15" t="s">
        <v>29</v>
      </c>
      <c r="L7" s="7"/>
    </row>
    <row r="8" s="1" customFormat="1" ht="81" customHeight="1" spans="1:12">
      <c r="A8" s="11">
        <v>6</v>
      </c>
      <c r="B8" s="15" t="s">
        <v>32</v>
      </c>
      <c r="C8" s="11" t="s">
        <v>25</v>
      </c>
      <c r="D8" s="13" t="str">
        <f>_xlfn.DISPIMG("ID_54672C76C19643C686CEC393F8D17492",1)</f>
        <v>=DISPIMG("ID_54672C76C19643C686CEC393F8D17492",1)</v>
      </c>
      <c r="E8" s="15" t="s">
        <v>26</v>
      </c>
      <c r="F8" s="15" t="s">
        <v>33</v>
      </c>
      <c r="G8" s="11">
        <v>4</v>
      </c>
      <c r="H8" s="11" t="s">
        <v>28</v>
      </c>
      <c r="I8" s="11">
        <v>1575</v>
      </c>
      <c r="J8" s="11">
        <f t="shared" si="0"/>
        <v>6300</v>
      </c>
      <c r="K8" s="15" t="s">
        <v>29</v>
      </c>
      <c r="L8" s="7"/>
    </row>
    <row r="9" s="1" customFormat="1" ht="81" customHeight="1" spans="1:12">
      <c r="A9" s="11">
        <v>7</v>
      </c>
      <c r="B9" s="16" t="s">
        <v>34</v>
      </c>
      <c r="C9" s="11" t="s">
        <v>25</v>
      </c>
      <c r="D9" s="13" t="str">
        <f>_xlfn.DISPIMG("ID_4E58EC5E10F443D9A7B816629178E614",1)</f>
        <v>=DISPIMG("ID_4E58EC5E10F443D9A7B816629178E614",1)</v>
      </c>
      <c r="E9" s="15" t="s">
        <v>26</v>
      </c>
      <c r="F9" s="15" t="s">
        <v>35</v>
      </c>
      <c r="G9" s="11">
        <v>2</v>
      </c>
      <c r="H9" s="11" t="s">
        <v>28</v>
      </c>
      <c r="I9" s="11">
        <v>1290</v>
      </c>
      <c r="J9" s="11">
        <f t="shared" si="0"/>
        <v>2580</v>
      </c>
      <c r="K9" s="15" t="s">
        <v>29</v>
      </c>
      <c r="L9" s="7"/>
    </row>
    <row r="10" s="1" customFormat="1" ht="81" customHeight="1" spans="1:12">
      <c r="A10" s="11">
        <v>8</v>
      </c>
      <c r="B10" s="15" t="s">
        <v>36</v>
      </c>
      <c r="C10" s="11" t="s">
        <v>25</v>
      </c>
      <c r="D10" s="13" t="str">
        <f>_xlfn.DISPIMG("ID_201E8A0D728B4C52A548217A8BA47147",1)</f>
        <v>=DISPIMG("ID_201E8A0D728B4C52A548217A8BA47147",1)</v>
      </c>
      <c r="E10" s="15" t="s">
        <v>37</v>
      </c>
      <c r="F10" s="11" t="s">
        <v>38</v>
      </c>
      <c r="G10" s="11">
        <v>5</v>
      </c>
      <c r="H10" s="11" t="s">
        <v>28</v>
      </c>
      <c r="I10" s="11">
        <v>1575</v>
      </c>
      <c r="J10" s="11">
        <f t="shared" si="0"/>
        <v>7875</v>
      </c>
      <c r="K10" s="15" t="s">
        <v>29</v>
      </c>
      <c r="L10" s="7"/>
    </row>
    <row r="11" s="1" customFormat="1" ht="80" customHeight="1" spans="1:13">
      <c r="A11" s="11">
        <v>9</v>
      </c>
      <c r="B11" s="15" t="s">
        <v>39</v>
      </c>
      <c r="C11" s="11" t="s">
        <v>25</v>
      </c>
      <c r="D11" s="13" t="str">
        <f>_xlfn.DISPIMG("ID_F6144730EF01416BABB4BFF2AD4B4DCA",1)</f>
        <v>=DISPIMG("ID_F6144730EF01416BABB4BFF2AD4B4DCA",1)</v>
      </c>
      <c r="E11" s="15" t="s">
        <v>37</v>
      </c>
      <c r="F11" s="15" t="s">
        <v>40</v>
      </c>
      <c r="G11" s="11">
        <v>7</v>
      </c>
      <c r="H11" s="11" t="s">
        <v>28</v>
      </c>
      <c r="I11" s="11">
        <v>975</v>
      </c>
      <c r="J11" s="11">
        <f t="shared" si="0"/>
        <v>6825</v>
      </c>
      <c r="K11" s="15" t="s">
        <v>29</v>
      </c>
      <c r="L11" s="7"/>
      <c r="M11" s="1">
        <v>3750</v>
      </c>
    </row>
    <row r="12" s="1" customFormat="1" ht="80" customHeight="1" spans="1:12">
      <c r="A12" s="11">
        <v>10</v>
      </c>
      <c r="B12" s="15" t="s">
        <v>41</v>
      </c>
      <c r="C12" s="11" t="s">
        <v>25</v>
      </c>
      <c r="D12" s="13" t="str">
        <f>_xlfn.DISPIMG("ID_B13303F10309496887862D2F0E54112E",1)</f>
        <v>=DISPIMG("ID_B13303F10309496887862D2F0E54112E",1)</v>
      </c>
      <c r="E12" s="15" t="s">
        <v>37</v>
      </c>
      <c r="F12" s="11" t="s">
        <v>42</v>
      </c>
      <c r="G12" s="11">
        <v>3</v>
      </c>
      <c r="H12" s="11" t="s">
        <v>28</v>
      </c>
      <c r="I12" s="11">
        <v>1588</v>
      </c>
      <c r="J12" s="11">
        <f t="shared" si="0"/>
        <v>4764</v>
      </c>
      <c r="K12" s="15" t="s">
        <v>29</v>
      </c>
      <c r="L12" s="7"/>
    </row>
    <row r="13" s="1" customFormat="1" ht="80" customHeight="1" spans="1:12">
      <c r="A13" s="11">
        <v>11</v>
      </c>
      <c r="B13" s="15" t="s">
        <v>43</v>
      </c>
      <c r="C13" s="11" t="s">
        <v>25</v>
      </c>
      <c r="D13" s="13" t="str">
        <f>_xlfn.DISPIMG("ID_0B4E7A4856CE449F87AFA2FF59950A92",1)</f>
        <v>=DISPIMG("ID_0B4E7A4856CE449F87AFA2FF59950A92",1)</v>
      </c>
      <c r="E13" s="15" t="s">
        <v>37</v>
      </c>
      <c r="F13" s="11" t="s">
        <v>44</v>
      </c>
      <c r="G13" s="11">
        <v>6</v>
      </c>
      <c r="H13" s="11" t="s">
        <v>28</v>
      </c>
      <c r="I13" s="11">
        <v>1158</v>
      </c>
      <c r="J13" s="11">
        <f t="shared" si="0"/>
        <v>6948</v>
      </c>
      <c r="K13" s="15" t="s">
        <v>29</v>
      </c>
      <c r="L13" s="7"/>
    </row>
    <row r="14" s="1" customFormat="1" ht="80" customHeight="1" spans="1:12">
      <c r="A14" s="11">
        <v>12</v>
      </c>
      <c r="B14" s="15" t="s">
        <v>45</v>
      </c>
      <c r="C14" s="11" t="s">
        <v>25</v>
      </c>
      <c r="D14" s="13" t="str">
        <f>_xlfn.DISPIMG("ID_CEB654BE1A554E99ADC99F4189A38FB2",1)</f>
        <v>=DISPIMG("ID_CEB654BE1A554E99ADC99F4189A38FB2",1)</v>
      </c>
      <c r="E14" s="15" t="s">
        <v>37</v>
      </c>
      <c r="F14" s="11" t="s">
        <v>46</v>
      </c>
      <c r="G14" s="11">
        <v>4</v>
      </c>
      <c r="H14" s="11" t="s">
        <v>28</v>
      </c>
      <c r="I14" s="11">
        <v>1290</v>
      </c>
      <c r="J14" s="11">
        <f t="shared" si="0"/>
        <v>5160</v>
      </c>
      <c r="K14" s="15" t="s">
        <v>29</v>
      </c>
      <c r="L14" s="7"/>
    </row>
    <row r="15" s="3" customFormat="1" ht="80" customHeight="1" spans="1:12">
      <c r="A15" s="11">
        <v>13</v>
      </c>
      <c r="B15" s="17" t="s">
        <v>47</v>
      </c>
      <c r="C15" s="18" t="s">
        <v>48</v>
      </c>
      <c r="D15" s="19" t="str">
        <f>_xlfn.DISPIMG("ID_0880E72A57614704AECC5ACDAA9A9194",1)</f>
        <v>=DISPIMG("ID_0880E72A57614704AECC5ACDAA9A9194",1)</v>
      </c>
      <c r="E15" s="18" t="s">
        <v>49</v>
      </c>
      <c r="F15" s="18" t="s">
        <v>50</v>
      </c>
      <c r="G15" s="18">
        <v>274</v>
      </c>
      <c r="H15" s="18" t="s">
        <v>17</v>
      </c>
      <c r="I15" s="18">
        <v>360</v>
      </c>
      <c r="J15" s="11">
        <f t="shared" si="0"/>
        <v>98640</v>
      </c>
      <c r="K15" s="18" t="s">
        <v>51</v>
      </c>
      <c r="L15" s="26"/>
    </row>
    <row r="16" s="3" customFormat="1" ht="80" customHeight="1" spans="1:12">
      <c r="A16" s="11">
        <v>14</v>
      </c>
      <c r="B16" s="17" t="s">
        <v>52</v>
      </c>
      <c r="C16" s="18" t="s">
        <v>53</v>
      </c>
      <c r="D16" s="19" t="str">
        <f>_xlfn.DISPIMG("ID_5A80059D71914A80972524725B0929BB",1)</f>
        <v>=DISPIMG("ID_5A80059D71914A80972524725B0929BB",1)</v>
      </c>
      <c r="E16" s="18" t="s">
        <v>54</v>
      </c>
      <c r="F16" s="18" t="s">
        <v>55</v>
      </c>
      <c r="G16" s="18">
        <v>40</v>
      </c>
      <c r="H16" s="18" t="s">
        <v>17</v>
      </c>
      <c r="I16" s="18">
        <v>320</v>
      </c>
      <c r="J16" s="11">
        <f t="shared" si="0"/>
        <v>12800</v>
      </c>
      <c r="K16" s="18" t="s">
        <v>56</v>
      </c>
      <c r="L16" s="26"/>
    </row>
    <row r="17" s="3" customFormat="1" ht="80" customHeight="1" spans="1:12">
      <c r="A17" s="11">
        <v>15</v>
      </c>
      <c r="B17" s="20" t="s">
        <v>57</v>
      </c>
      <c r="C17" s="18" t="s">
        <v>48</v>
      </c>
      <c r="D17" s="18" t="str">
        <f>_xlfn.DISPIMG("ID_DF705888A7CB4D5A80B045D4F864EAE2",1)</f>
        <v>=DISPIMG("ID_DF705888A7CB4D5A80B045D4F864EAE2",1)</v>
      </c>
      <c r="E17" s="18" t="s">
        <v>58</v>
      </c>
      <c r="F17" s="18" t="s">
        <v>59</v>
      </c>
      <c r="G17" s="18">
        <v>1</v>
      </c>
      <c r="H17" s="15" t="s">
        <v>17</v>
      </c>
      <c r="I17" s="18">
        <v>5500</v>
      </c>
      <c r="J17" s="11">
        <f t="shared" si="0"/>
        <v>5500</v>
      </c>
      <c r="K17" s="18"/>
      <c r="L17" s="26"/>
    </row>
    <row r="18" s="3" customFormat="1" ht="80" customHeight="1" spans="1:12">
      <c r="A18" s="11">
        <v>16</v>
      </c>
      <c r="B18" s="20" t="s">
        <v>57</v>
      </c>
      <c r="C18" s="18" t="s">
        <v>48</v>
      </c>
      <c r="D18" s="18" t="str">
        <f>_xlfn.DISPIMG("ID_0F247A4E48424BEDBF1DF72CEC51B00E",1)</f>
        <v>=DISPIMG("ID_0F247A4E48424BEDBF1DF72CEC51B00E",1)</v>
      </c>
      <c r="E18" s="18" t="s">
        <v>58</v>
      </c>
      <c r="F18" s="18" t="s">
        <v>60</v>
      </c>
      <c r="G18" s="18">
        <v>1</v>
      </c>
      <c r="H18" s="15" t="s">
        <v>17</v>
      </c>
      <c r="I18" s="18">
        <v>2275</v>
      </c>
      <c r="J18" s="11">
        <f t="shared" si="0"/>
        <v>2275</v>
      </c>
      <c r="K18" s="18"/>
      <c r="L18" s="26"/>
    </row>
    <row r="19" s="4" customFormat="1" ht="30" customHeight="1" spans="1:12">
      <c r="A19" s="11" t="s">
        <v>61</v>
      </c>
      <c r="B19" s="11"/>
      <c r="C19" s="11"/>
      <c r="D19" s="11"/>
      <c r="E19" s="11"/>
      <c r="F19" s="11"/>
      <c r="G19" s="11">
        <f>SUM(G3:G18)</f>
        <v>391</v>
      </c>
      <c r="H19" s="11"/>
      <c r="I19" s="11"/>
      <c r="J19" s="11">
        <f>SUM(J3:J18)</f>
        <v>247462</v>
      </c>
      <c r="K19" s="11"/>
      <c r="L19" s="7"/>
    </row>
    <row r="20" s="5" customFormat="1" ht="30" customHeight="1" spans="1:12">
      <c r="A20" s="21" t="s">
        <v>62</v>
      </c>
      <c r="B20" s="22"/>
      <c r="C20" s="22"/>
      <c r="D20" s="22"/>
      <c r="E20" s="22"/>
      <c r="F20" s="23"/>
      <c r="G20" s="18"/>
      <c r="H20" s="18"/>
      <c r="I20" s="18"/>
      <c r="J20" s="18">
        <v>14500</v>
      </c>
      <c r="K20" s="18"/>
      <c r="L20" s="26"/>
    </row>
    <row r="21" s="5" customFormat="1" ht="30" customHeight="1" spans="1:12">
      <c r="A21" s="21" t="s">
        <v>63</v>
      </c>
      <c r="B21" s="22"/>
      <c r="C21" s="22"/>
      <c r="D21" s="22"/>
      <c r="E21" s="22"/>
      <c r="F21" s="23"/>
      <c r="G21" s="18"/>
      <c r="H21" s="18"/>
      <c r="I21" s="18"/>
      <c r="J21" s="18">
        <f>(J19+J20)*1%</f>
        <v>2619.62</v>
      </c>
      <c r="K21" s="18"/>
      <c r="L21" s="26"/>
    </row>
    <row r="22" s="5" customFormat="1" ht="30" customHeight="1" spans="1:12">
      <c r="A22" s="21" t="s">
        <v>61</v>
      </c>
      <c r="B22" s="22"/>
      <c r="C22" s="22"/>
      <c r="D22" s="22"/>
      <c r="E22" s="22"/>
      <c r="F22" s="23"/>
      <c r="G22" s="18"/>
      <c r="H22" s="18"/>
      <c r="I22" s="18"/>
      <c r="J22" s="18">
        <f>SUM(J19:J21)</f>
        <v>264581.62</v>
      </c>
      <c r="K22" s="18"/>
      <c r="L22" s="26"/>
    </row>
    <row r="23" s="5" customFormat="1" ht="30" customHeight="1" spans="1:12">
      <c r="A23" s="21" t="s">
        <v>64</v>
      </c>
      <c r="B23" s="22"/>
      <c r="C23" s="22"/>
      <c r="D23" s="22"/>
      <c r="E23" s="22"/>
      <c r="F23" s="23"/>
      <c r="G23" s="18"/>
      <c r="H23" s="18"/>
      <c r="I23" s="18"/>
      <c r="J23" s="18">
        <v>260000</v>
      </c>
      <c r="K23" s="18"/>
      <c r="L23" s="26"/>
    </row>
    <row r="24" s="5" customFormat="1" ht="40" customHeight="1" spans="1:12">
      <c r="A24" s="24" t="s">
        <v>65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6"/>
    </row>
    <row r="25" s="6" customFormat="1" ht="70" customHeight="1" spans="12:12">
      <c r="L25" s="27"/>
    </row>
    <row r="26" s="6" customFormat="1" ht="70" customHeight="1" spans="12:12">
      <c r="L26" s="27"/>
    </row>
    <row r="27" s="6" customFormat="1" ht="70" customHeight="1" spans="12:12">
      <c r="L27" s="27"/>
    </row>
    <row r="28" s="6" customFormat="1" ht="70" customHeight="1" spans="12:12">
      <c r="L28" s="27"/>
    </row>
    <row r="29" s="6" customFormat="1" ht="70" customHeight="1" spans="12:12">
      <c r="L29" s="27"/>
    </row>
    <row r="30" s="6" customFormat="1" ht="70" customHeight="1" spans="12:12">
      <c r="L30" s="27"/>
    </row>
    <row r="31" s="6" customFormat="1" ht="70" customHeight="1" spans="12:12">
      <c r="L31" s="27"/>
    </row>
    <row r="32" s="6" customFormat="1" ht="70" customHeight="1" spans="12:12">
      <c r="L32" s="27"/>
    </row>
    <row r="33" s="6" customFormat="1" ht="70" customHeight="1" spans="12:12">
      <c r="L33" s="27"/>
    </row>
    <row r="34" s="6" customFormat="1" ht="70" customHeight="1" spans="12:12">
      <c r="L34" s="27"/>
    </row>
    <row r="35" s="6" customFormat="1" ht="70" customHeight="1" spans="12:12">
      <c r="L35" s="27"/>
    </row>
    <row r="36" s="6" customFormat="1" ht="70" customHeight="1" spans="12:12">
      <c r="L36" s="27"/>
    </row>
    <row r="37" s="6" customFormat="1" ht="70" customHeight="1" spans="12:12">
      <c r="L37" s="27"/>
    </row>
    <row r="38" s="6" customFormat="1" ht="70" customHeight="1" spans="12:12">
      <c r="L38" s="27"/>
    </row>
    <row r="39" s="6" customFormat="1" ht="70" customHeight="1" spans="12:12">
      <c r="L39" s="27"/>
    </row>
    <row r="40" s="6" customFormat="1" ht="70" customHeight="1" spans="12:12">
      <c r="L40" s="27"/>
    </row>
    <row r="41" s="6" customFormat="1" ht="70" customHeight="1" spans="12:12">
      <c r="L41" s="27"/>
    </row>
    <row r="42" s="6" customFormat="1" ht="70" customHeight="1" spans="12:12">
      <c r="L42" s="27"/>
    </row>
    <row r="43" s="6" customFormat="1" ht="70" customHeight="1" spans="12:12">
      <c r="L43" s="27"/>
    </row>
    <row r="44" s="6" customFormat="1" ht="70" customHeight="1" spans="12:12">
      <c r="L44" s="27"/>
    </row>
    <row r="45" s="6" customFormat="1" ht="70" customHeight="1" spans="12:12">
      <c r="L45" s="27"/>
    </row>
    <row r="46" s="6" customFormat="1" spans="12:12">
      <c r="L46" s="27"/>
    </row>
    <row r="47" s="6" customFormat="1" spans="12:12">
      <c r="L47" s="27"/>
    </row>
    <row r="48" s="6" customFormat="1" spans="12:12">
      <c r="L48" s="27"/>
    </row>
    <row r="49" s="6" customFormat="1" spans="12:12">
      <c r="L49" s="27"/>
    </row>
    <row r="50" s="6" customFormat="1" spans="12:12">
      <c r="L50" s="27"/>
    </row>
    <row r="51" s="6" customFormat="1" spans="12:12">
      <c r="L51" s="27"/>
    </row>
    <row r="52" s="6" customFormat="1" spans="12:12">
      <c r="L52" s="27"/>
    </row>
    <row r="53" s="6" customFormat="1" spans="12:12">
      <c r="L53" s="27"/>
    </row>
    <row r="54" s="6" customFormat="1" spans="12:12">
      <c r="L54" s="27"/>
    </row>
    <row r="55" s="6" customFormat="1" spans="12:12">
      <c r="L55" s="27"/>
    </row>
    <row r="56" s="6" customFormat="1" spans="12:12">
      <c r="L56" s="27"/>
    </row>
    <row r="57" s="6" customFormat="1" spans="12:12">
      <c r="L57" s="27"/>
    </row>
  </sheetData>
  <mergeCells count="7">
    <mergeCell ref="A1:K1"/>
    <mergeCell ref="A19:F19"/>
    <mergeCell ref="A20:F20"/>
    <mergeCell ref="A21:F21"/>
    <mergeCell ref="A22:F22"/>
    <mergeCell ref="A23:F23"/>
    <mergeCell ref="A24:K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43849</dc:creator>
  <cp:lastModifiedBy>向向</cp:lastModifiedBy>
  <dcterms:created xsi:type="dcterms:W3CDTF">2025-05-20T01:36:00Z</dcterms:created>
  <dcterms:modified xsi:type="dcterms:W3CDTF">2025-05-23T07:21:26Z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7697278D152642F594002179A71FDEF5_13</vt:lpwstr>
  </property>
  <property fmtid="{D5CDD505-2E9C-101B-9397-08002B2CF9AE}" pid="3" name="KSOProductBuildVer">
    <vt:lpwstr>2052-12.1.0.21171</vt:lpwstr>
  </property>
</Properties>
</file>