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ic" sheetId="1" r:id="rId1"/>
    <sheet name="Sheet2" sheetId="3" r:id="rId2"/>
  </sheets>
  <definedNames>
    <definedName name="_xlnm.Print_Area" localSheetId="0">sic!$A$1:$H$33</definedName>
    <definedName name="_xlnm.Print_Titles" localSheetId="0">sic!$2:$4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<sst xmlns="http://schemas.openxmlformats.org/spreadsheetml/2006/main" count="94" uniqueCount="75">
  <si>
    <t>悠然居项目外销区房间改造工程清单</t>
  </si>
  <si>
    <t>序号</t>
  </si>
  <si>
    <t>分项工程名称</t>
  </si>
  <si>
    <t>工程内容</t>
  </si>
  <si>
    <t>单位</t>
  </si>
  <si>
    <t>暂估工程量</t>
  </si>
  <si>
    <t>四川雨林海月建筑装饰有限公司</t>
  </si>
  <si>
    <t>含税综合
单价</t>
  </si>
  <si>
    <t>含税金额
（元）</t>
  </si>
  <si>
    <t>说明</t>
  </si>
  <si>
    <t>一</t>
  </si>
  <si>
    <t>改造工程</t>
  </si>
  <si>
    <t>钢结构工程</t>
  </si>
  <si>
    <t>1、施工单位二次深化，设计部确认</t>
  </si>
  <si>
    <t>t</t>
  </si>
  <si>
    <t>含埋板及配件</t>
  </si>
  <si>
    <t>楼承板</t>
  </si>
  <si>
    <t>1、钢结构楼承板、包工包料
2、详见图纸</t>
  </si>
  <si>
    <t>㎡</t>
  </si>
  <si>
    <t>HB1-90-600，含钢筋</t>
  </si>
  <si>
    <t>混凝土浇筑</t>
  </si>
  <si>
    <t>1、C30砼浇筑，振捣、养护、收光（含钢筋）包工包料
2、详见图纸</t>
  </si>
  <si>
    <t>m³</t>
  </si>
  <si>
    <t>植筋</t>
  </si>
  <si>
    <t>包工包料</t>
  </si>
  <si>
    <t>支</t>
  </si>
  <si>
    <t>混凝土切割剔凿</t>
  </si>
  <si>
    <t>墙体拆除</t>
  </si>
  <si>
    <t>墙面保温板、抹灰面拆除</t>
  </si>
  <si>
    <t>墙体砌筑</t>
  </si>
  <si>
    <t>吊顶</t>
  </si>
  <si>
    <t>跌一级轻钢龙骨石膏板吊顶</t>
  </si>
  <si>
    <t>墙面、顶面抹灰</t>
  </si>
  <si>
    <t>墙面、顶面、门窗边缝隙抹灰收口</t>
  </si>
  <si>
    <t>米</t>
  </si>
  <si>
    <t>墙面、顶面腻子刮涂、乳胶漆</t>
  </si>
  <si>
    <t>包工包料（含阳台顶面）</t>
  </si>
  <si>
    <t>栏杆拆除</t>
  </si>
  <si>
    <t>栏杆安装</t>
  </si>
  <si>
    <t>利用拆旧栏杆改制安装</t>
  </si>
  <si>
    <t>钢制楼梯拆除</t>
  </si>
  <si>
    <t>座</t>
  </si>
  <si>
    <t>污水管包管</t>
  </si>
  <si>
    <t>预制砖块砌筑，含植筋，抹灰</t>
  </si>
  <si>
    <t>无线感应开关安装</t>
  </si>
  <si>
    <t>套</t>
  </si>
  <si>
    <t>阳台顶面铲除</t>
  </si>
  <si>
    <t>吊洞</t>
  </si>
  <si>
    <t>个</t>
  </si>
  <si>
    <t>钢制楼梯定制安装</t>
  </si>
  <si>
    <t>二</t>
  </si>
  <si>
    <t>3D墙绘工程</t>
  </si>
  <si>
    <t>225户型3D墙绘</t>
  </si>
  <si>
    <t>179户型3D墙绘</t>
  </si>
  <si>
    <t>三</t>
  </si>
  <si>
    <t>零星用工</t>
  </si>
  <si>
    <t>普工</t>
  </si>
  <si>
    <t>零星拆改（垃圾清理清运，不含外运）</t>
  </si>
  <si>
    <t>工日</t>
  </si>
  <si>
    <t>技工</t>
  </si>
  <si>
    <t>零星拆改（线路改造等）</t>
  </si>
  <si>
    <t>电工</t>
  </si>
  <si>
    <t>吊车</t>
  </si>
  <si>
    <t>材料无法人工搬运到施工部位，采用吊车配合</t>
  </si>
  <si>
    <t>台班</t>
  </si>
  <si>
    <t>措施费</t>
  </si>
  <si>
    <t>/</t>
  </si>
  <si>
    <t>暂定含税 9%总金额</t>
  </si>
  <si>
    <t>减</t>
  </si>
  <si>
    <t>5.25*2.86</t>
  </si>
  <si>
    <t>2.78*2.1</t>
  </si>
  <si>
    <t>1.4*2.8*2</t>
  </si>
  <si>
    <t>2.52*2.99</t>
  </si>
  <si>
    <t>2.85*3.5</t>
  </si>
  <si>
    <t>2.5*1.7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</si>
</sst>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0"/>
      <color rgb="FF000000"/>
      <name val="Times New Roman"/>
      <charset val="204"/>
    </font>
    <font>
      <sz val="10"/>
      <color rgb="FF000000"/>
      <name val="宋体"/>
      <charset val="204"/>
    </font>
    <font>
      <sz val="11"/>
      <color rgb="FF000000"/>
      <name val="宋体"/>
      <charset val="204"/>
    </font>
    <font>
      <b/>
      <sz val="14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6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176" fontId="5" fillId="0" borderId="9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176" fontId="5" fillId="2" borderId="9" xfId="0" applyNumberFormat="1" applyFont="1" applyFill="1" applyBorder="1" applyAlignment="1">
      <alignment horizontal="center" vertical="center" wrapText="1"/>
    </xf>
    <xf numFmtId="176" fontId="2" fillId="0" borderId="9" xfId="0" applyNumberFormat="1" applyFont="1" applyFill="1" applyBorder="1" applyAlignment="1">
      <alignment horizontal="center" vertical="center" wrapText="1"/>
    </xf>
    <xf numFmtId="176" fontId="6" fillId="0" borderId="9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7777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4569</xdr:rowOff>
    </xdr:from>
    <xdr:to>
      <xdr:col>9</xdr:col>
      <xdr:colOff>832485</xdr:colOff>
      <xdr:row>0</xdr:row>
      <xdr:rowOff>4569</xdr:rowOff>
    </xdr:to>
    <xdr:sp>
      <xdr:nvSpPr>
        <xdr:cNvPr id="2" name="Shape 3"/>
        <xdr:cNvSpPr/>
      </xdr:nvSpPr>
      <xdr:spPr>
        <a:xfrm>
          <a:off x="0" y="4445"/>
          <a:ext cx="9143365" cy="0"/>
        </a:xfrm>
        <a:custGeom>
          <a:avLst/>
          <a:gdLst/>
          <a:ahLst/>
          <a:cxnLst/>
          <a:pathLst>
            <a:path w="8768080">
              <a:moveTo>
                <a:pt x="0" y="0"/>
              </a:moveTo>
              <a:lnTo>
                <a:pt x="8768080" y="0"/>
              </a:lnTo>
            </a:path>
          </a:pathLst>
        </a:custGeom>
        <a:ln w="9144">
          <a:solidFill>
            <a:srgbClr val="000000"/>
          </a:solidFill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4"/>
  <sheetViews>
    <sheetView tabSelected="1" view="pageBreakPreview" zoomScale="115" zoomScaleNormal="100" topLeftCell="A20" workbookViewId="0">
      <selection activeCell="L33" sqref="L33"/>
    </sheetView>
  </sheetViews>
  <sheetFormatPr defaultColWidth="9" defaultRowHeight="13.5"/>
  <cols>
    <col min="1" max="1" width="5" style="2" customWidth="1"/>
    <col min="2" max="2" width="17.7777777777778" style="3" customWidth="1"/>
    <col min="3" max="3" width="46.1666666666667" style="3" customWidth="1"/>
    <col min="4" max="4" width="9.33333333333333" style="2" customWidth="1"/>
    <col min="5" max="5" width="14.1666666666667" style="2" customWidth="1"/>
    <col min="6" max="6" width="13.4777777777778" style="2" customWidth="1"/>
    <col min="7" max="7" width="14.1666666666667" style="2" customWidth="1"/>
    <col min="8" max="8" width="16.3333333333333" style="2" customWidth="1"/>
    <col min="9" max="9" width="9" style="2"/>
    <col min="10" max="10" width="17.3333333333333" style="2"/>
    <col min="11" max="11" width="9" style="2"/>
    <col min="12" max="12" width="17.3333333333333" style="2"/>
    <col min="13" max="13" width="9" style="2"/>
    <col min="14" max="14" width="14.1666666666667" style="2"/>
    <col min="15" max="16384" width="9" style="2"/>
  </cols>
  <sheetData>
    <row r="1" ht="1" customHeight="1"/>
    <row r="2" ht="30.5" customHeight="1" spans="1:8">
      <c r="A2" s="4" t="s">
        <v>0</v>
      </c>
      <c r="B2" s="5"/>
      <c r="C2" s="5"/>
      <c r="D2" s="6"/>
      <c r="E2" s="6"/>
      <c r="F2" s="6"/>
      <c r="G2" s="6"/>
      <c r="H2" s="7"/>
    </row>
    <row r="3" ht="44" customHeight="1" spans="1:8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9" t="s">
        <v>6</v>
      </c>
      <c r="G3" s="10"/>
      <c r="H3" s="11"/>
    </row>
    <row r="4" ht="33" customHeight="1" spans="1:8">
      <c r="A4" s="12"/>
      <c r="B4" s="12"/>
      <c r="C4" s="12"/>
      <c r="D4" s="12"/>
      <c r="E4" s="12"/>
      <c r="F4" s="12" t="s">
        <v>7</v>
      </c>
      <c r="G4" s="12" t="s">
        <v>8</v>
      </c>
      <c r="H4" s="12" t="s">
        <v>9</v>
      </c>
    </row>
    <row r="5" ht="21" customHeight="1" spans="1:8">
      <c r="A5" s="13" t="s">
        <v>10</v>
      </c>
      <c r="B5" s="14" t="s">
        <v>11</v>
      </c>
      <c r="C5" s="15"/>
      <c r="D5" s="15"/>
      <c r="E5" s="16"/>
      <c r="F5" s="15"/>
      <c r="G5" s="16"/>
      <c r="H5" s="17"/>
    </row>
    <row r="6" ht="42" customHeight="1" spans="1:8">
      <c r="A6" s="18">
        <f t="shared" ref="A6:A12" si="0">ROW()-5</f>
        <v>1</v>
      </c>
      <c r="B6" s="19" t="s">
        <v>12</v>
      </c>
      <c r="C6" s="19" t="s">
        <v>13</v>
      </c>
      <c r="D6" s="18" t="s">
        <v>14</v>
      </c>
      <c r="E6" s="20">
        <v>1</v>
      </c>
      <c r="F6" s="20">
        <v>8500</v>
      </c>
      <c r="G6" s="20">
        <f t="shared" ref="G6:G14" si="1">+E6*F6</f>
        <v>8500</v>
      </c>
      <c r="H6" s="19" t="s">
        <v>15</v>
      </c>
    </row>
    <row r="7" ht="29" customHeight="1" spans="1:8">
      <c r="A7" s="18">
        <f t="shared" si="0"/>
        <v>2</v>
      </c>
      <c r="B7" s="19" t="s">
        <v>16</v>
      </c>
      <c r="C7" s="19" t="s">
        <v>17</v>
      </c>
      <c r="D7" s="18" t="s">
        <v>18</v>
      </c>
      <c r="E7" s="20">
        <v>20</v>
      </c>
      <c r="F7" s="20">
        <v>150</v>
      </c>
      <c r="G7" s="20">
        <f t="shared" si="1"/>
        <v>3000</v>
      </c>
      <c r="H7" s="19" t="s">
        <v>19</v>
      </c>
    </row>
    <row r="8" ht="40.5" spans="1:8">
      <c r="A8" s="18">
        <f t="shared" si="0"/>
        <v>3</v>
      </c>
      <c r="B8" s="19" t="s">
        <v>20</v>
      </c>
      <c r="C8" s="21" t="s">
        <v>21</v>
      </c>
      <c r="D8" s="22" t="s">
        <v>22</v>
      </c>
      <c r="E8" s="20">
        <v>2.5</v>
      </c>
      <c r="F8" s="20">
        <v>900</v>
      </c>
      <c r="G8" s="20">
        <f t="shared" si="1"/>
        <v>2250</v>
      </c>
      <c r="H8" s="23"/>
    </row>
    <row r="9" ht="30" customHeight="1" spans="1:8">
      <c r="A9" s="18">
        <f t="shared" si="0"/>
        <v>4</v>
      </c>
      <c r="B9" s="21" t="s">
        <v>23</v>
      </c>
      <c r="C9" s="19" t="s">
        <v>24</v>
      </c>
      <c r="D9" s="18" t="s">
        <v>25</v>
      </c>
      <c r="E9" s="18">
        <v>240</v>
      </c>
      <c r="F9" s="20">
        <v>12</v>
      </c>
      <c r="G9" s="20">
        <f t="shared" si="1"/>
        <v>2880</v>
      </c>
      <c r="H9" s="24"/>
    </row>
    <row r="10" ht="30" customHeight="1" spans="1:8">
      <c r="A10" s="18">
        <f t="shared" si="0"/>
        <v>5</v>
      </c>
      <c r="B10" s="21" t="s">
        <v>26</v>
      </c>
      <c r="C10" s="19"/>
      <c r="D10" s="18" t="s">
        <v>18</v>
      </c>
      <c r="E10" s="18">
        <v>19.88</v>
      </c>
      <c r="F10" s="20">
        <v>195</v>
      </c>
      <c r="G10" s="20">
        <f t="shared" si="1"/>
        <v>3876.6</v>
      </c>
      <c r="H10" s="24"/>
    </row>
    <row r="11" ht="30" customHeight="1" spans="1:8">
      <c r="A11" s="18">
        <f t="shared" si="0"/>
        <v>6</v>
      </c>
      <c r="B11" s="21" t="s">
        <v>27</v>
      </c>
      <c r="C11" s="19"/>
      <c r="D11" s="18" t="s">
        <v>18</v>
      </c>
      <c r="E11" s="18">
        <v>59.16</v>
      </c>
      <c r="F11" s="20">
        <v>60</v>
      </c>
      <c r="G11" s="20">
        <f t="shared" si="1"/>
        <v>3549.6</v>
      </c>
      <c r="H11" s="24"/>
    </row>
    <row r="12" ht="30" customHeight="1" spans="1:8">
      <c r="A12" s="18">
        <f t="shared" si="0"/>
        <v>7</v>
      </c>
      <c r="B12" s="21" t="s">
        <v>28</v>
      </c>
      <c r="C12" s="19"/>
      <c r="D12" s="18" t="s">
        <v>18</v>
      </c>
      <c r="E12" s="18">
        <f>7.55+7.84</f>
        <v>15.39</v>
      </c>
      <c r="F12" s="20">
        <v>72</v>
      </c>
      <c r="G12" s="20">
        <f t="shared" si="1"/>
        <v>1108.08</v>
      </c>
      <c r="H12" s="24"/>
    </row>
    <row r="13" ht="30" customHeight="1" spans="1:8">
      <c r="A13" s="18">
        <f t="shared" ref="A13:A25" si="2">ROW()-5</f>
        <v>8</v>
      </c>
      <c r="B13" s="21" t="s">
        <v>29</v>
      </c>
      <c r="C13" s="19" t="s">
        <v>24</v>
      </c>
      <c r="D13" s="18" t="s">
        <v>18</v>
      </c>
      <c r="E13" s="18">
        <v>26</v>
      </c>
      <c r="F13" s="20">
        <v>220</v>
      </c>
      <c r="G13" s="20">
        <f t="shared" si="1"/>
        <v>5720</v>
      </c>
      <c r="H13" s="24"/>
    </row>
    <row r="14" ht="30" customHeight="1" spans="1:8">
      <c r="A14" s="18">
        <f t="shared" si="2"/>
        <v>9</v>
      </c>
      <c r="B14" s="21" t="s">
        <v>30</v>
      </c>
      <c r="C14" s="19" t="s">
        <v>31</v>
      </c>
      <c r="D14" s="18" t="s">
        <v>18</v>
      </c>
      <c r="E14" s="18">
        <v>20</v>
      </c>
      <c r="F14" s="20">
        <v>220</v>
      </c>
      <c r="G14" s="20">
        <f t="shared" si="1"/>
        <v>4400</v>
      </c>
      <c r="H14" s="24"/>
    </row>
    <row r="15" ht="30" customHeight="1" spans="1:8">
      <c r="A15" s="18">
        <f t="shared" si="2"/>
        <v>10</v>
      </c>
      <c r="B15" s="21" t="s">
        <v>32</v>
      </c>
      <c r="C15" s="19" t="s">
        <v>24</v>
      </c>
      <c r="D15" s="18" t="s">
        <v>18</v>
      </c>
      <c r="E15" s="18">
        <f>E13*2.4</f>
        <v>62.4</v>
      </c>
      <c r="F15" s="20">
        <v>35</v>
      </c>
      <c r="G15" s="20">
        <f t="shared" ref="G15:G22" si="3">+E15*F15</f>
        <v>2184</v>
      </c>
      <c r="H15" s="24"/>
    </row>
    <row r="16" ht="30" customHeight="1" spans="1:8">
      <c r="A16" s="18">
        <f t="shared" si="2"/>
        <v>11</v>
      </c>
      <c r="B16" s="21" t="s">
        <v>33</v>
      </c>
      <c r="C16" s="19" t="s">
        <v>24</v>
      </c>
      <c r="D16" s="18" t="s">
        <v>34</v>
      </c>
      <c r="E16" s="25">
        <v>100</v>
      </c>
      <c r="F16" s="20">
        <v>22</v>
      </c>
      <c r="G16" s="20">
        <f t="shared" si="3"/>
        <v>2200</v>
      </c>
      <c r="H16" s="24"/>
    </row>
    <row r="17" ht="30" customHeight="1" spans="1:8">
      <c r="A17" s="18">
        <f t="shared" si="2"/>
        <v>12</v>
      </c>
      <c r="B17" s="21" t="s">
        <v>35</v>
      </c>
      <c r="C17" s="19" t="s">
        <v>36</v>
      </c>
      <c r="D17" s="18" t="s">
        <v>18</v>
      </c>
      <c r="E17" s="25">
        <v>991.55</v>
      </c>
      <c r="F17" s="20">
        <v>41</v>
      </c>
      <c r="G17" s="20">
        <f t="shared" si="3"/>
        <v>40653.55</v>
      </c>
      <c r="H17" s="24"/>
    </row>
    <row r="18" ht="30" customHeight="1" spans="1:8">
      <c r="A18" s="18">
        <f t="shared" si="2"/>
        <v>13</v>
      </c>
      <c r="B18" s="21" t="s">
        <v>37</v>
      </c>
      <c r="C18" s="19"/>
      <c r="D18" s="18" t="s">
        <v>34</v>
      </c>
      <c r="E18" s="18">
        <v>5</v>
      </c>
      <c r="F18" s="20">
        <v>30</v>
      </c>
      <c r="G18" s="20">
        <f t="shared" si="3"/>
        <v>150</v>
      </c>
      <c r="H18" s="24"/>
    </row>
    <row r="19" ht="30" customHeight="1" spans="1:8">
      <c r="A19" s="18">
        <f t="shared" si="2"/>
        <v>14</v>
      </c>
      <c r="B19" s="21" t="s">
        <v>38</v>
      </c>
      <c r="C19" s="19" t="s">
        <v>39</v>
      </c>
      <c r="D19" s="18" t="s">
        <v>34</v>
      </c>
      <c r="E19" s="18">
        <v>3</v>
      </c>
      <c r="F19" s="20">
        <v>60</v>
      </c>
      <c r="G19" s="20">
        <f t="shared" si="3"/>
        <v>180</v>
      </c>
      <c r="H19" s="24"/>
    </row>
    <row r="20" ht="30" customHeight="1" spans="1:8">
      <c r="A20" s="18">
        <f t="shared" si="2"/>
        <v>15</v>
      </c>
      <c r="B20" s="21" t="s">
        <v>40</v>
      </c>
      <c r="C20" s="19"/>
      <c r="D20" s="18" t="s">
        <v>41</v>
      </c>
      <c r="E20" s="18">
        <v>1</v>
      </c>
      <c r="F20" s="20">
        <v>500</v>
      </c>
      <c r="G20" s="20">
        <f t="shared" si="3"/>
        <v>500</v>
      </c>
      <c r="H20" s="24"/>
    </row>
    <row r="21" ht="30" customHeight="1" spans="1:8">
      <c r="A21" s="18">
        <f t="shared" si="2"/>
        <v>16</v>
      </c>
      <c r="B21" s="26" t="s">
        <v>42</v>
      </c>
      <c r="C21" s="27" t="s">
        <v>43</v>
      </c>
      <c r="D21" s="25" t="s">
        <v>34</v>
      </c>
      <c r="E21" s="25">
        <v>9</v>
      </c>
      <c r="F21" s="28">
        <v>100</v>
      </c>
      <c r="G21" s="28">
        <f t="shared" si="3"/>
        <v>900</v>
      </c>
      <c r="H21" s="24"/>
    </row>
    <row r="22" ht="30" customHeight="1" spans="1:8">
      <c r="A22" s="18">
        <f t="shared" si="2"/>
        <v>17</v>
      </c>
      <c r="B22" s="26" t="s">
        <v>44</v>
      </c>
      <c r="C22" s="27" t="s">
        <v>24</v>
      </c>
      <c r="D22" s="25" t="s">
        <v>45</v>
      </c>
      <c r="E22" s="25">
        <v>2</v>
      </c>
      <c r="F22" s="28">
        <v>75</v>
      </c>
      <c r="G22" s="28">
        <f t="shared" si="3"/>
        <v>150</v>
      </c>
      <c r="H22" s="24"/>
    </row>
    <row r="23" ht="30" customHeight="1" spans="1:8">
      <c r="A23" s="18">
        <f t="shared" si="2"/>
        <v>18</v>
      </c>
      <c r="B23" s="26" t="s">
        <v>46</v>
      </c>
      <c r="C23" s="27"/>
      <c r="D23" s="25" t="s">
        <v>18</v>
      </c>
      <c r="E23" s="25">
        <v>28.44</v>
      </c>
      <c r="F23" s="28">
        <v>30</v>
      </c>
      <c r="G23" s="28">
        <f>E23*F23</f>
        <v>853.2</v>
      </c>
      <c r="H23" s="24"/>
    </row>
    <row r="24" ht="30" customHeight="1" spans="1:8">
      <c r="A24" s="18">
        <f t="shared" si="2"/>
        <v>19</v>
      </c>
      <c r="B24" s="26" t="s">
        <v>47</v>
      </c>
      <c r="C24" s="27"/>
      <c r="D24" s="25" t="s">
        <v>48</v>
      </c>
      <c r="E24" s="25">
        <v>4</v>
      </c>
      <c r="F24" s="28">
        <v>45</v>
      </c>
      <c r="G24" s="28">
        <f>E24*F24</f>
        <v>180</v>
      </c>
      <c r="H24" s="24"/>
    </row>
    <row r="25" ht="30" customHeight="1" spans="1:8">
      <c r="A25" s="18">
        <f t="shared" si="2"/>
        <v>20</v>
      </c>
      <c r="B25" s="21" t="s">
        <v>49</v>
      </c>
      <c r="C25" s="19"/>
      <c r="D25" s="18" t="s">
        <v>41</v>
      </c>
      <c r="E25" s="18">
        <v>1</v>
      </c>
      <c r="F25" s="20">
        <v>12000</v>
      </c>
      <c r="G25" s="20">
        <f>+E25*F25</f>
        <v>12000</v>
      </c>
      <c r="H25" s="24"/>
    </row>
    <row r="26" ht="30" customHeight="1" spans="1:8">
      <c r="A26" s="13" t="s">
        <v>50</v>
      </c>
      <c r="B26" s="14" t="s">
        <v>51</v>
      </c>
      <c r="C26" s="15"/>
      <c r="D26" s="15"/>
      <c r="E26" s="16"/>
      <c r="F26" s="15"/>
      <c r="G26" s="16"/>
      <c r="H26" s="17"/>
    </row>
    <row r="27" ht="30" customHeight="1" spans="1:8">
      <c r="A27" s="18">
        <f>ROW()-26</f>
        <v>1</v>
      </c>
      <c r="B27" s="21" t="s">
        <v>52</v>
      </c>
      <c r="C27" s="19"/>
      <c r="D27" s="18" t="s">
        <v>18</v>
      </c>
      <c r="E27" s="18">
        <v>426.11</v>
      </c>
      <c r="F27" s="29">
        <f>170.98*1.19</f>
        <v>203.4662</v>
      </c>
      <c r="G27" s="30">
        <f t="shared" ref="G27:G32" si="4">E27*F27</f>
        <v>86698.982482</v>
      </c>
      <c r="H27" s="24"/>
    </row>
    <row r="28" ht="30" customHeight="1" spans="1:8">
      <c r="A28" s="18">
        <f>ROW()-26</f>
        <v>2</v>
      </c>
      <c r="B28" s="21" t="s">
        <v>53</v>
      </c>
      <c r="C28" s="19"/>
      <c r="D28" s="18" t="s">
        <v>18</v>
      </c>
      <c r="E28" s="18">
        <v>337.98</v>
      </c>
      <c r="F28" s="29">
        <f>170.98*1.19</f>
        <v>203.4662</v>
      </c>
      <c r="G28" s="30">
        <f t="shared" si="4"/>
        <v>68767.506276</v>
      </c>
      <c r="H28" s="24"/>
    </row>
    <row r="29" ht="30" customHeight="1" spans="1:8">
      <c r="A29" s="13" t="s">
        <v>54</v>
      </c>
      <c r="B29" s="14" t="s">
        <v>55</v>
      </c>
      <c r="C29" s="15"/>
      <c r="D29" s="15"/>
      <c r="E29" s="16"/>
      <c r="F29" s="15"/>
      <c r="G29" s="16"/>
      <c r="H29" s="17"/>
    </row>
    <row r="30" ht="30" customHeight="1" spans="1:8">
      <c r="A30" s="18">
        <f>ROW()-29</f>
        <v>1</v>
      </c>
      <c r="B30" s="21" t="s">
        <v>56</v>
      </c>
      <c r="C30" s="19" t="s">
        <v>57</v>
      </c>
      <c r="D30" s="18" t="s">
        <v>58</v>
      </c>
      <c r="E30" s="18">
        <v>4</v>
      </c>
      <c r="F30" s="24">
        <v>220</v>
      </c>
      <c r="G30" s="30">
        <f t="shared" si="4"/>
        <v>880</v>
      </c>
      <c r="H30" s="24"/>
    </row>
    <row r="31" ht="30" customHeight="1" spans="1:8">
      <c r="A31" s="18">
        <f>ROW()-29</f>
        <v>2</v>
      </c>
      <c r="B31" s="21" t="s">
        <v>59</v>
      </c>
      <c r="C31" s="19" t="s">
        <v>60</v>
      </c>
      <c r="D31" s="18" t="s">
        <v>58</v>
      </c>
      <c r="E31" s="18">
        <v>4</v>
      </c>
      <c r="F31" s="24">
        <v>350</v>
      </c>
      <c r="G31" s="30">
        <f t="shared" si="4"/>
        <v>1400</v>
      </c>
      <c r="H31" s="24" t="s">
        <v>61</v>
      </c>
    </row>
    <row r="32" ht="30" customHeight="1" spans="1:14">
      <c r="A32" s="18">
        <f>ROW()-29</f>
        <v>3</v>
      </c>
      <c r="B32" s="21" t="s">
        <v>62</v>
      </c>
      <c r="C32" s="19" t="s">
        <v>63</v>
      </c>
      <c r="D32" s="18" t="s">
        <v>64</v>
      </c>
      <c r="E32" s="18">
        <v>1</v>
      </c>
      <c r="F32" s="24">
        <v>1200</v>
      </c>
      <c r="G32" s="30">
        <f t="shared" si="4"/>
        <v>1200</v>
      </c>
      <c r="H32" s="24" t="s">
        <v>65</v>
      </c>
      <c r="J32" s="2">
        <v>233194.05</v>
      </c>
      <c r="L32" s="2">
        <v>20987.46</v>
      </c>
      <c r="N32" s="2">
        <f>+L32+J32</f>
        <v>254181.51</v>
      </c>
    </row>
    <row r="33" ht="44" customHeight="1" spans="1:12">
      <c r="A33" s="18" t="s">
        <v>66</v>
      </c>
      <c r="B33" s="21" t="s">
        <v>67</v>
      </c>
      <c r="C33" s="21"/>
      <c r="D33" s="31"/>
      <c r="E33" s="31"/>
      <c r="F33" s="32"/>
      <c r="G33" s="30">
        <f>SUM(G6:G32)</f>
        <v>254181.518758</v>
      </c>
      <c r="H33" s="24"/>
      <c r="J33" s="33">
        <f>+J34/1.09</f>
        <v>233194.055045872</v>
      </c>
      <c r="L33" s="33">
        <f>+J33*0.09</f>
        <v>20987.4649541284</v>
      </c>
    </row>
    <row r="34" spans="10:10">
      <c r="J34" s="2">
        <v>254181.52</v>
      </c>
    </row>
  </sheetData>
  <mergeCells count="11">
    <mergeCell ref="A2:H2"/>
    <mergeCell ref="F3:H3"/>
    <mergeCell ref="B5:H5"/>
    <mergeCell ref="B26:H26"/>
    <mergeCell ref="B29:H29"/>
    <mergeCell ref="B33:E33"/>
    <mergeCell ref="A3:A4"/>
    <mergeCell ref="B3:B4"/>
    <mergeCell ref="C3:C4"/>
    <mergeCell ref="D3:D4"/>
    <mergeCell ref="E3:E4"/>
  </mergeCells>
  <pageMargins left="0.700694444444445" right="0.700694444444445" top="0.751388888888889" bottom="0.751388888888889" header="0.298611111111111" footer="0.298611111111111"/>
  <pageSetup paperSize="9" scale="71" fitToHeight="0" orientation="portrait" horizontalDpi="600"/>
  <headerFooter>
    <oddFooter>&amp;C第 &amp;P 页，共 &amp;N 页</oddFooter>
  </headerFooter>
  <colBreaks count="1" manualBreakCount="1">
    <brk id="8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5"/>
  <sheetViews>
    <sheetView workbookViewId="0">
      <selection activeCell="B4" sqref="B4"/>
    </sheetView>
  </sheetViews>
  <sheetFormatPr defaultColWidth="9.1" defaultRowHeight="12.75" outlineLevelRow="4" outlineLevelCol="2"/>
  <cols>
    <col min="2" max="2" width="14.7888888888889" customWidth="1"/>
  </cols>
  <sheetData>
    <row r="1" spans="3:3">
      <c r="C1" s="1" t="s">
        <v>68</v>
      </c>
    </row>
    <row r="2" spans="2:3">
      <c r="B2" t="s">
        <v>69</v>
      </c>
      <c r="C2" t="s">
        <v>70</v>
      </c>
    </row>
    <row r="3" spans="2:2">
      <c r="B3" t="s">
        <v>71</v>
      </c>
    </row>
    <row r="4" spans="3:3">
      <c r="C4" t="s">
        <v>72</v>
      </c>
    </row>
    <row r="5" spans="2:3">
      <c r="B5" t="s">
        <v>73</v>
      </c>
      <c r="C5" t="s">
        <v>74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sic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hdpc</dc:creator>
  <cp:lastModifiedBy>向向</cp:lastModifiedBy>
  <dcterms:created xsi:type="dcterms:W3CDTF">2024-10-24T07:11:00Z</dcterms:created>
  <dcterms:modified xsi:type="dcterms:W3CDTF">2025-06-25T06:24:07Z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92A1129E25384B1E87F20069EBDED7DA_13</vt:lpwstr>
  </property>
  <property fmtid="{D5CDD505-2E9C-101B-9397-08002B2CF9AE}" pid="3" name="KSOProductBuildVer">
    <vt:lpwstr>2052-12.1.0.21915</vt:lpwstr>
  </property>
</Properties>
</file>