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53"/>
  </bookViews>
  <sheets>
    <sheet name="定制柜台账" sheetId="1" r:id="rId1"/>
    <sheet name="10-601 602" sheetId="3" r:id="rId2"/>
    <sheet name="9-2-502 (新)" sheetId="15" r:id="rId3"/>
  </sheets>
  <definedNames>
    <definedName name="发泡胶">13</definedName>
    <definedName name="_xlnm.Print_Area" localSheetId="1">'10-601 602'!$A$1:$U$24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<sst xmlns="http://schemas.openxmlformats.org/spreadsheetml/2006/main" count="345" uniqueCount="133">
  <si>
    <t>悠然居团购区定制柜增补</t>
  </si>
  <si>
    <t>序号</t>
  </si>
  <si>
    <t>房号</t>
  </si>
  <si>
    <t>户型</t>
  </si>
  <si>
    <t>补柜子差价</t>
  </si>
  <si>
    <t>定制范围</t>
  </si>
  <si>
    <t>9-2-502</t>
  </si>
  <si>
    <t>G1</t>
  </si>
  <si>
    <t>10-601</t>
  </si>
  <si>
    <t>E1-顶层</t>
  </si>
  <si>
    <t>10-602</t>
  </si>
  <si>
    <t>10-601定制柜、定制门增项测算</t>
  </si>
  <si>
    <t>10-602定制柜、定制门增项测算</t>
  </si>
  <si>
    <t>名称</t>
  </si>
  <si>
    <t>特征</t>
  </si>
  <si>
    <t>宽</t>
  </si>
  <si>
    <t>高</t>
  </si>
  <si>
    <t>深度</t>
  </si>
  <si>
    <t>单位</t>
  </si>
  <si>
    <t>工程量</t>
  </si>
  <si>
    <t>单价</t>
  </si>
  <si>
    <t>小计</t>
  </si>
  <si>
    <t>补浴室地柜</t>
  </si>
  <si>
    <t>m</t>
  </si>
  <si>
    <t>玄关鞋柜</t>
  </si>
  <si>
    <t>㎡</t>
  </si>
  <si>
    <t>衣帽间（1）</t>
  </si>
  <si>
    <t>主卧洗衣机柜</t>
  </si>
  <si>
    <t>米</t>
  </si>
  <si>
    <t>双饰面</t>
  </si>
  <si>
    <t>衣帽间（L）</t>
  </si>
  <si>
    <t>抽屉</t>
  </si>
  <si>
    <t>一体盆</t>
  </si>
  <si>
    <t>项</t>
  </si>
  <si>
    <t>原交标扣减</t>
  </si>
  <si>
    <t>南次卧衣柜</t>
  </si>
  <si>
    <t>木贴皮</t>
  </si>
  <si>
    <t>楼梯下酒柜</t>
  </si>
  <si>
    <t>电梯厅玄关柜</t>
  </si>
  <si>
    <t>托盘鞋架</t>
  </si>
  <si>
    <t>套</t>
  </si>
  <si>
    <t>木门无增减</t>
  </si>
  <si>
    <t>E1</t>
  </si>
  <si>
    <t>北客卫</t>
  </si>
  <si>
    <t>左</t>
  </si>
  <si>
    <t>右</t>
  </si>
  <si>
    <t>10*601</t>
  </si>
  <si>
    <t>北1次卧</t>
  </si>
  <si>
    <t>10*602</t>
  </si>
  <si>
    <t>北2次卧</t>
  </si>
  <si>
    <t>南次卧</t>
  </si>
  <si>
    <t>南客卫</t>
  </si>
  <si>
    <t>主卧</t>
  </si>
  <si>
    <t>双</t>
  </si>
  <si>
    <t>主卧1</t>
  </si>
  <si>
    <t>主卫</t>
  </si>
  <si>
    <t>左外开</t>
  </si>
  <si>
    <t>9-2-502定制柜、定制门增项测算</t>
  </si>
  <si>
    <t>柜体材质</t>
  </si>
  <si>
    <t>门板材质</t>
  </si>
  <si>
    <t>面积</t>
  </si>
  <si>
    <t>1个主卧</t>
  </si>
  <si>
    <t>儿童房书柜</t>
  </si>
  <si>
    <t>实木颗粒板（定制套色）</t>
  </si>
  <si>
    <t>科技木皮+玻璃门</t>
  </si>
  <si>
    <t>5个卧室</t>
  </si>
  <si>
    <t>书桌</t>
  </si>
  <si>
    <t>实木颗粒板</t>
  </si>
  <si>
    <t>抽面科技木皮</t>
  </si>
  <si>
    <t>儿童卫</t>
  </si>
  <si>
    <t>3个卫生间</t>
  </si>
  <si>
    <t>多1卫生间</t>
  </si>
  <si>
    <t>/</t>
  </si>
  <si>
    <t>次卧1</t>
  </si>
  <si>
    <t>儿童房衣柜</t>
  </si>
  <si>
    <t>门科技木皮</t>
  </si>
  <si>
    <t>次卫1</t>
  </si>
  <si>
    <t>脚踏</t>
  </si>
  <si>
    <t>科技木皮</t>
  </si>
  <si>
    <t>次卧2</t>
  </si>
  <si>
    <t>二楼玩乐区域吊柜</t>
  </si>
  <si>
    <t>玻璃门</t>
  </si>
  <si>
    <t>次卫2</t>
  </si>
  <si>
    <t>二楼玩乐区灯</t>
  </si>
  <si>
    <t>家政间A</t>
  </si>
  <si>
    <t>变压器</t>
  </si>
  <si>
    <t>儿童房</t>
  </si>
  <si>
    <t>地柜</t>
  </si>
  <si>
    <t>楼梯下</t>
  </si>
  <si>
    <t>家政间B</t>
  </si>
  <si>
    <t>家政间C吊柜</t>
  </si>
  <si>
    <t>家政间C地柜</t>
  </si>
  <si>
    <t>交标家政间</t>
  </si>
  <si>
    <t>楼上次卧2衣柜</t>
  </si>
  <si>
    <t>楼上次卧2书桌</t>
  </si>
  <si>
    <t>楼上次卧2衣柜抽屉</t>
  </si>
  <si>
    <t>楼上次卧1衣柜</t>
  </si>
  <si>
    <t>楼上次卧1书桌</t>
  </si>
  <si>
    <t>楼上次卧1衣柜抽屉</t>
  </si>
  <si>
    <t>电梯间鞋柜</t>
  </si>
  <si>
    <t>实木颗粒板+格栅造型</t>
  </si>
  <si>
    <t>15层抽拉鞋架大五金</t>
  </si>
  <si>
    <t>零食柜五金</t>
  </si>
  <si>
    <t>餐厅水槽/隐藏式水槽</t>
  </si>
  <si>
    <t>石英石台面</t>
  </si>
  <si>
    <t>删减施工单位合同内岛台</t>
  </si>
  <si>
    <t>精装的减款项，需要调差到柜体厂家</t>
  </si>
  <si>
    <t>岛台</t>
  </si>
  <si>
    <t>橱柜方向</t>
  </si>
  <si>
    <t>餐厅方向</t>
  </si>
  <si>
    <t>台面深度补差</t>
  </si>
  <si>
    <t>台面落地</t>
  </si>
  <si>
    <t>530版本核对版合计</t>
  </si>
  <si>
    <t>删减一层厨房：橱柜-地柜</t>
  </si>
  <si>
    <t>增补部分</t>
  </si>
  <si>
    <t>增二楼隐藏式水槽</t>
  </si>
  <si>
    <t>增厨房升降拉篮</t>
  </si>
  <si>
    <t>增厨房转角拉篮</t>
  </si>
  <si>
    <t>增厨房增拖底抽屉</t>
  </si>
  <si>
    <t>增餐厅吊柜</t>
  </si>
  <si>
    <t>岛台托底抽屉</t>
  </si>
  <si>
    <t>岛台三节轨抽屉</t>
  </si>
  <si>
    <t>增儿童房镜柜</t>
  </si>
  <si>
    <t>镜门</t>
  </si>
  <si>
    <t>增儿童房浴室柜</t>
  </si>
  <si>
    <t>增露台镜门</t>
  </si>
  <si>
    <t>增露台浴室柜</t>
  </si>
  <si>
    <t>增加部分合计</t>
  </si>
  <si>
    <t>总计</t>
  </si>
  <si>
    <t>木门增加</t>
  </si>
  <si>
    <t>本户综合费用</t>
  </si>
  <si>
    <t>有屋综合应收费用（含精装转交部分）</t>
  </si>
  <si>
    <t>所有柜体为双饰面实木颗粒板材质，门板、抽面为科技木皮材质。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</si>
</sst>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EBD28"/>
      <color rgb="00C650A3"/>
      <color rgb="0057BF86"/>
      <color rgb="0056C0AB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130" zoomScaleNormal="130" workbookViewId="0">
      <selection activeCell="D3" sqref="D3"/>
    </sheetView>
  </sheetViews>
  <sheetFormatPr defaultColWidth="8.89166666666667" defaultRowHeight="24" customHeight="1" outlineLevelRow="5"/>
  <cols>
    <col min="1" max="1" width="5.125" style="26" customWidth="1"/>
    <col min="2" max="2" width="8.375" style="26" customWidth="1"/>
    <col min="3" max="3" width="8.125" style="1" customWidth="1"/>
    <col min="4" max="4" width="10.875" style="35" customWidth="1"/>
    <col min="5" max="5" width="13.075" style="36" customWidth="1"/>
    <col min="6" max="6" width="18.425" style="37" customWidth="1"/>
    <col min="7" max="7" width="19.125" style="1" customWidth="1"/>
    <col min="8" max="13" width="8.89166666666667" style="1"/>
    <col min="14" max="16384" width="8.89166666666667" style="26"/>
  </cols>
  <sheetData>
    <row r="1" s="26" customFormat="1" ht="17" customHeight="1" spans="1:13">
      <c r="A1" s="6" t="s">
        <v>0</v>
      </c>
      <c r="B1" s="6"/>
      <c r="C1" s="6"/>
      <c r="D1" s="6"/>
      <c r="E1" s="16"/>
      <c r="F1" s="1"/>
      <c r="G1" s="1"/>
      <c r="H1" s="1"/>
      <c r="I1" s="1"/>
      <c r="J1" s="1"/>
      <c r="K1" s="1"/>
      <c r="L1" s="1"/>
      <c r="M1" s="1"/>
    </row>
    <row r="2" s="26" customFormat="1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22" t="s">
        <v>5</v>
      </c>
      <c r="F2" s="1"/>
      <c r="G2" s="1"/>
      <c r="H2" s="1"/>
      <c r="I2" s="1"/>
      <c r="J2" s="1"/>
      <c r="K2" s="1"/>
      <c r="L2" s="1"/>
      <c r="M2" s="1"/>
    </row>
    <row r="3" s="26" customFormat="1" customHeight="1" spans="1:13">
      <c r="A3" s="6">
        <v>1</v>
      </c>
      <c r="B3" s="6" t="s">
        <v>6</v>
      </c>
      <c r="C3" s="6" t="s">
        <v>7</v>
      </c>
      <c r="D3" s="19">
        <f>'9-2-502 (新)'!K49</f>
        <v>106065.004271429</v>
      </c>
      <c r="E3" s="15"/>
      <c r="F3" s="1"/>
      <c r="G3" s="38"/>
      <c r="H3" s="1"/>
      <c r="I3" s="1"/>
      <c r="J3" s="1"/>
      <c r="K3" s="1"/>
      <c r="L3" s="1"/>
      <c r="M3" s="1"/>
    </row>
    <row r="4" s="26" customFormat="1" customHeight="1" spans="1:13">
      <c r="A4" s="6">
        <v>2</v>
      </c>
      <c r="B4" s="6" t="s">
        <v>8</v>
      </c>
      <c r="C4" s="6" t="s">
        <v>9</v>
      </c>
      <c r="D4" s="19">
        <f>'10-601 602'!J15</f>
        <v>57272.2949705661</v>
      </c>
      <c r="E4" s="15"/>
      <c r="F4" s="1"/>
      <c r="G4" s="1"/>
      <c r="H4" s="1"/>
      <c r="I4" s="1"/>
      <c r="J4" s="1"/>
      <c r="K4" s="1"/>
      <c r="L4" s="1"/>
      <c r="M4" s="1"/>
    </row>
    <row r="5" s="26" customFormat="1" customHeight="1" spans="1:13">
      <c r="A5" s="6">
        <v>3</v>
      </c>
      <c r="B5" s="6" t="s">
        <v>10</v>
      </c>
      <c r="C5" s="6" t="s">
        <v>9</v>
      </c>
      <c r="D5" s="19">
        <f>'10-601 602'!U15</f>
        <v>56949.094970566</v>
      </c>
      <c r="E5" s="15"/>
      <c r="F5" s="1"/>
      <c r="G5" s="1"/>
      <c r="H5" s="1"/>
      <c r="I5" s="1"/>
      <c r="J5" s="1"/>
      <c r="K5" s="1"/>
      <c r="L5" s="1"/>
      <c r="M5" s="1"/>
    </row>
    <row r="6" s="1" customFormat="1" customHeight="1" spans="1:5">
      <c r="A6" s="6"/>
      <c r="B6" s="6"/>
      <c r="C6" s="6"/>
      <c r="D6" s="19">
        <f>SUM(D3:D5)</f>
        <v>220286.394212561</v>
      </c>
      <c r="E6" s="15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view="pageBreakPreview" zoomScaleNormal="100" topLeftCell="A5" workbookViewId="0">
      <selection activeCell="J15" sqref="J15"/>
    </sheetView>
  </sheetViews>
  <sheetFormatPr defaultColWidth="8.89166666666667" defaultRowHeight="28" customHeight="1"/>
  <cols>
    <col min="1" max="1" width="7.60833333333333" style="1" customWidth="1"/>
    <col min="2" max="2" width="18.775" style="17" customWidth="1"/>
    <col min="3" max="3" width="8.775" style="1" customWidth="1"/>
    <col min="4" max="4" width="8.89166666666667" style="3"/>
    <col min="5" max="5" width="6.98333333333333" style="3" customWidth="1"/>
    <col min="6" max="6" width="7.775" style="3" customWidth="1"/>
    <col min="7" max="7" width="5.66666666666667" style="3" customWidth="1"/>
    <col min="8" max="8" width="7.66666666666667" style="3" customWidth="1"/>
    <col min="9" max="10" width="8.225" style="3" customWidth="1"/>
    <col min="11" max="11" width="3.96666666666667" style="1" customWidth="1"/>
    <col min="12" max="12" width="6.35" style="1" customWidth="1"/>
    <col min="13" max="13" width="14.3333333333333" style="1" customWidth="1"/>
    <col min="14" max="16384" width="8.89166666666667" style="1"/>
  </cols>
  <sheetData>
    <row r="1" s="1" customFormat="1" customHeight="1" spans="1:2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L1" s="28" t="s">
        <v>12</v>
      </c>
      <c r="M1" s="28"/>
      <c r="N1" s="28"/>
      <c r="O1" s="28"/>
      <c r="P1" s="28"/>
      <c r="Q1" s="28"/>
      <c r="R1" s="28"/>
      <c r="S1" s="28"/>
      <c r="T1" s="28"/>
      <c r="U1" s="28"/>
    </row>
    <row r="2" customHeight="1" spans="1:21">
      <c r="A2" s="6" t="s">
        <v>1</v>
      </c>
      <c r="B2" s="22" t="s">
        <v>13</v>
      </c>
      <c r="C2" s="6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20</v>
      </c>
      <c r="J2" s="7" t="s">
        <v>21</v>
      </c>
      <c r="L2" s="6" t="s">
        <v>1</v>
      </c>
      <c r="M2" s="22" t="s">
        <v>13</v>
      </c>
      <c r="N2" s="6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</row>
    <row r="3" s="27" customFormat="1" customHeight="1" spans="1:21">
      <c r="A3" s="29">
        <v>1</v>
      </c>
      <c r="B3" s="30" t="s">
        <v>22</v>
      </c>
      <c r="C3" s="29"/>
      <c r="D3" s="31">
        <f>0.82+0.62</f>
        <v>1.44</v>
      </c>
      <c r="E3" s="31">
        <v>1</v>
      </c>
      <c r="F3" s="31"/>
      <c r="G3" s="31" t="s">
        <v>23</v>
      </c>
      <c r="H3" s="31">
        <f>D3</f>
        <v>1.44</v>
      </c>
      <c r="I3" s="33">
        <v>1142.84339622642</v>
      </c>
      <c r="J3" s="33">
        <f t="shared" ref="J3:J9" si="0">I3*H3</f>
        <v>1645.69449056604</v>
      </c>
      <c r="L3" s="29">
        <v>1</v>
      </c>
      <c r="M3" s="30" t="s">
        <v>22</v>
      </c>
      <c r="N3" s="29"/>
      <c r="O3" s="31">
        <f>0.82+0.62</f>
        <v>1.44</v>
      </c>
      <c r="P3" s="31">
        <v>1</v>
      </c>
      <c r="Q3" s="31"/>
      <c r="R3" s="31" t="s">
        <v>23</v>
      </c>
      <c r="S3" s="31">
        <f>O3</f>
        <v>1.44</v>
      </c>
      <c r="T3" s="33">
        <v>1142.84339622642</v>
      </c>
      <c r="U3" s="33">
        <f t="shared" ref="U3:U8" si="1">T3*S3</f>
        <v>1645.69449056604</v>
      </c>
    </row>
    <row r="4" ht="32" customHeight="1" spans="1:21">
      <c r="A4" s="29">
        <v>2</v>
      </c>
      <c r="B4" s="6" t="s">
        <v>24</v>
      </c>
      <c r="C4" s="6"/>
      <c r="D4" s="7">
        <v>2.87</v>
      </c>
      <c r="E4" s="7">
        <v>2.68</v>
      </c>
      <c r="F4" s="32"/>
      <c r="G4" s="7" t="s">
        <v>25</v>
      </c>
      <c r="H4" s="7">
        <f>D4*E4</f>
        <v>7.6916</v>
      </c>
      <c r="I4" s="19">
        <f>1211</f>
        <v>1211</v>
      </c>
      <c r="J4" s="33">
        <f t="shared" si="0"/>
        <v>9314.5276</v>
      </c>
      <c r="K4" s="34"/>
      <c r="L4" s="29">
        <v>2</v>
      </c>
      <c r="M4" s="6" t="s">
        <v>24</v>
      </c>
      <c r="N4" s="6"/>
      <c r="O4" s="7">
        <v>2.87</v>
      </c>
      <c r="P4" s="7">
        <v>2.68</v>
      </c>
      <c r="Q4" s="32"/>
      <c r="R4" s="7" t="s">
        <v>25</v>
      </c>
      <c r="S4" s="7">
        <f>O4*P4</f>
        <v>7.6916</v>
      </c>
      <c r="T4" s="19">
        <f>1211</f>
        <v>1211</v>
      </c>
      <c r="U4" s="33">
        <f t="shared" si="1"/>
        <v>9314.5276</v>
      </c>
    </row>
    <row r="5" customHeight="1" spans="1:21">
      <c r="A5" s="29">
        <v>3</v>
      </c>
      <c r="B5" s="29" t="s">
        <v>26</v>
      </c>
      <c r="C5" s="6"/>
      <c r="D5" s="7">
        <v>6.4</v>
      </c>
      <c r="E5" s="7">
        <v>2.68</v>
      </c>
      <c r="F5" s="7"/>
      <c r="G5" s="7" t="s">
        <v>25</v>
      </c>
      <c r="H5" s="7">
        <f>D5*E5</f>
        <v>17.152</v>
      </c>
      <c r="I5" s="19">
        <v>1773.365</v>
      </c>
      <c r="J5" s="33">
        <f t="shared" si="0"/>
        <v>30416.75648</v>
      </c>
      <c r="L5" s="29">
        <v>3</v>
      </c>
      <c r="M5" s="29" t="s">
        <v>26</v>
      </c>
      <c r="N5" s="6"/>
      <c r="O5" s="7">
        <v>6.4</v>
      </c>
      <c r="P5" s="7">
        <v>2.68</v>
      </c>
      <c r="Q5" s="7"/>
      <c r="R5" s="7" t="s">
        <v>25</v>
      </c>
      <c r="S5" s="7">
        <f>O5*P5</f>
        <v>17.152</v>
      </c>
      <c r="T5" s="19">
        <v>1773.365</v>
      </c>
      <c r="U5" s="33">
        <f t="shared" si="1"/>
        <v>30416.75648</v>
      </c>
    </row>
    <row r="6" customHeight="1" spans="1:21">
      <c r="A6" s="29">
        <v>4</v>
      </c>
      <c r="B6" s="22" t="s">
        <v>27</v>
      </c>
      <c r="C6" s="6"/>
      <c r="D6" s="7">
        <v>1.2</v>
      </c>
      <c r="E6" s="7">
        <v>2.68</v>
      </c>
      <c r="F6" s="7"/>
      <c r="G6" s="7" t="s">
        <v>28</v>
      </c>
      <c r="H6" s="7">
        <f>D6</f>
        <v>1.2</v>
      </c>
      <c r="I6" s="19">
        <f>936+680</f>
        <v>1616</v>
      </c>
      <c r="J6" s="33">
        <f t="shared" si="0"/>
        <v>1939.2</v>
      </c>
      <c r="L6" s="29">
        <v>4</v>
      </c>
      <c r="M6" s="22" t="s">
        <v>27</v>
      </c>
      <c r="N6" s="6" t="s">
        <v>29</v>
      </c>
      <c r="O6" s="7">
        <v>1.2</v>
      </c>
      <c r="P6" s="7">
        <v>2.68</v>
      </c>
      <c r="Q6" s="7"/>
      <c r="R6" s="7" t="s">
        <v>25</v>
      </c>
      <c r="S6" s="7">
        <f>O6*P6</f>
        <v>3.216</v>
      </c>
      <c r="T6" s="19">
        <v>1000</v>
      </c>
      <c r="U6" s="33">
        <f t="shared" si="1"/>
        <v>3216</v>
      </c>
    </row>
    <row r="7" customHeight="1" spans="1:21">
      <c r="A7" s="29">
        <v>5</v>
      </c>
      <c r="B7" s="29" t="s">
        <v>30</v>
      </c>
      <c r="C7" s="6"/>
      <c r="D7" s="7">
        <v>4.7</v>
      </c>
      <c r="E7" s="7">
        <v>2.68</v>
      </c>
      <c r="F7" s="7"/>
      <c r="G7" s="7" t="s">
        <v>25</v>
      </c>
      <c r="H7" s="7">
        <f>2.68*4.68</f>
        <v>12.5424</v>
      </c>
      <c r="I7" s="19">
        <v>1116</v>
      </c>
      <c r="J7" s="33">
        <f t="shared" si="0"/>
        <v>13997.3184</v>
      </c>
      <c r="K7" s="17"/>
      <c r="L7" s="29">
        <v>5</v>
      </c>
      <c r="M7" s="29" t="s">
        <v>30</v>
      </c>
      <c r="N7" s="6"/>
      <c r="O7" s="7">
        <v>4.7</v>
      </c>
      <c r="P7" s="7">
        <v>2.68</v>
      </c>
      <c r="Q7" s="7"/>
      <c r="R7" s="7" t="s">
        <v>25</v>
      </c>
      <c r="S7" s="7">
        <f>2.68*4.68</f>
        <v>12.5424</v>
      </c>
      <c r="T7" s="19">
        <v>1116</v>
      </c>
      <c r="U7" s="33">
        <f t="shared" si="1"/>
        <v>13997.3184</v>
      </c>
    </row>
    <row r="8" customHeight="1" spans="1:21">
      <c r="A8" s="29">
        <v>6</v>
      </c>
      <c r="B8" s="22" t="s">
        <v>31</v>
      </c>
      <c r="C8" s="6"/>
      <c r="D8" s="7"/>
      <c r="E8" s="7"/>
      <c r="F8" s="7">
        <v>5</v>
      </c>
      <c r="G8" s="7" t="s">
        <v>25</v>
      </c>
      <c r="H8" s="7">
        <v>6</v>
      </c>
      <c r="I8" s="19">
        <v>160</v>
      </c>
      <c r="J8" s="19">
        <f t="shared" si="0"/>
        <v>960</v>
      </c>
      <c r="L8" s="29">
        <v>6</v>
      </c>
      <c r="M8" s="22" t="s">
        <v>31</v>
      </c>
      <c r="N8" s="6"/>
      <c r="O8" s="7"/>
      <c r="P8" s="7"/>
      <c r="Q8" s="7">
        <v>5</v>
      </c>
      <c r="R8" s="7" t="s">
        <v>25</v>
      </c>
      <c r="S8" s="7">
        <v>6</v>
      </c>
      <c r="T8" s="19">
        <v>160</v>
      </c>
      <c r="U8" s="19">
        <f t="shared" si="1"/>
        <v>960</v>
      </c>
    </row>
    <row r="9" customHeight="1" spans="1:21">
      <c r="A9" s="29">
        <v>7</v>
      </c>
      <c r="B9" s="22" t="s">
        <v>32</v>
      </c>
      <c r="C9" s="6"/>
      <c r="D9" s="7"/>
      <c r="E9" s="7"/>
      <c r="F9" s="7"/>
      <c r="G9" s="7" t="s">
        <v>33</v>
      </c>
      <c r="H9" s="7">
        <v>1</v>
      </c>
      <c r="I9" s="33">
        <v>1600</v>
      </c>
      <c r="J9" s="33">
        <f t="shared" si="0"/>
        <v>1600</v>
      </c>
      <c r="L9" s="29">
        <v>7</v>
      </c>
      <c r="M9" s="22"/>
      <c r="N9" s="6"/>
      <c r="O9" s="7"/>
      <c r="P9" s="7"/>
      <c r="Q9" s="7"/>
      <c r="R9" s="7"/>
      <c r="S9" s="7"/>
      <c r="T9" s="33"/>
      <c r="U9" s="33"/>
    </row>
    <row r="10" s="27" customFormat="1" customHeight="1" spans="1:21">
      <c r="A10" s="29">
        <v>8</v>
      </c>
      <c r="B10" s="30" t="s">
        <v>34</v>
      </c>
      <c r="C10" s="29"/>
      <c r="D10" s="31"/>
      <c r="E10" s="31"/>
      <c r="F10" s="31"/>
      <c r="G10" s="31" t="s">
        <v>33</v>
      </c>
      <c r="H10" s="31">
        <v>1</v>
      </c>
      <c r="I10" s="33">
        <v>-42013</v>
      </c>
      <c r="J10" s="33">
        <f>H10*I10</f>
        <v>-42013</v>
      </c>
      <c r="L10" s="29">
        <v>8</v>
      </c>
      <c r="M10" s="30" t="s">
        <v>34</v>
      </c>
      <c r="N10" s="29"/>
      <c r="O10" s="31"/>
      <c r="P10" s="31"/>
      <c r="Q10" s="31"/>
      <c r="R10" s="31" t="s">
        <v>33</v>
      </c>
      <c r="S10" s="31">
        <v>1</v>
      </c>
      <c r="T10" s="33">
        <v>-42013</v>
      </c>
      <c r="U10" s="33">
        <f>S10*T10</f>
        <v>-42013</v>
      </c>
    </row>
    <row r="11" customHeight="1" spans="1:21">
      <c r="A11" s="29">
        <v>9</v>
      </c>
      <c r="B11" s="22" t="s">
        <v>35</v>
      </c>
      <c r="C11" s="6" t="s">
        <v>36</v>
      </c>
      <c r="D11" s="7">
        <f>2.15+0.555</f>
        <v>2.705</v>
      </c>
      <c r="E11" s="7">
        <v>2.68</v>
      </c>
      <c r="F11" s="7"/>
      <c r="G11" s="7" t="s">
        <v>25</v>
      </c>
      <c r="H11" s="7">
        <f>E11*D11</f>
        <v>7.2494</v>
      </c>
      <c r="I11" s="33">
        <v>1900</v>
      </c>
      <c r="J11" s="19">
        <f>I11*H11</f>
        <v>13773.86</v>
      </c>
      <c r="L11" s="29">
        <v>9</v>
      </c>
      <c r="M11" s="22" t="s">
        <v>35</v>
      </c>
      <c r="N11" s="6" t="s">
        <v>36</v>
      </c>
      <c r="O11" s="7">
        <f>2.15+0.555</f>
        <v>2.705</v>
      </c>
      <c r="P11" s="7">
        <v>2.68</v>
      </c>
      <c r="Q11" s="7"/>
      <c r="R11" s="7" t="s">
        <v>25</v>
      </c>
      <c r="S11" s="7">
        <f>P11*O11</f>
        <v>7.2494</v>
      </c>
      <c r="T11" s="33">
        <v>1900</v>
      </c>
      <c r="U11" s="19">
        <f>T11*S11</f>
        <v>13773.86</v>
      </c>
    </row>
    <row r="12" customHeight="1" spans="1:21">
      <c r="A12" s="29">
        <v>10</v>
      </c>
      <c r="B12" s="22" t="s">
        <v>37</v>
      </c>
      <c r="C12" s="6" t="s">
        <v>36</v>
      </c>
      <c r="D12" s="7">
        <v>2.57</v>
      </c>
      <c r="E12" s="7">
        <v>2.68</v>
      </c>
      <c r="F12" s="7"/>
      <c r="G12" s="7" t="s">
        <v>25</v>
      </c>
      <c r="H12" s="7">
        <f>E12*D12</f>
        <v>6.8876</v>
      </c>
      <c r="I12" s="19">
        <v>2255</v>
      </c>
      <c r="J12" s="19">
        <f>I12*H12</f>
        <v>15531.538</v>
      </c>
      <c r="L12" s="29">
        <v>10</v>
      </c>
      <c r="M12" s="22" t="s">
        <v>37</v>
      </c>
      <c r="N12" s="6" t="s">
        <v>36</v>
      </c>
      <c r="O12" s="7">
        <v>2.57</v>
      </c>
      <c r="P12" s="7">
        <v>2.68</v>
      </c>
      <c r="Q12" s="7"/>
      <c r="R12" s="7" t="s">
        <v>25</v>
      </c>
      <c r="S12" s="7">
        <f>P12*O12</f>
        <v>6.8876</v>
      </c>
      <c r="T12" s="19">
        <v>2255</v>
      </c>
      <c r="U12" s="19">
        <f>T12*S12</f>
        <v>15531.538</v>
      </c>
    </row>
    <row r="13" s="1" customFormat="1" customHeight="1" spans="1:21">
      <c r="A13" s="29">
        <v>11</v>
      </c>
      <c r="B13" s="22" t="s">
        <v>38</v>
      </c>
      <c r="C13" s="6" t="s">
        <v>29</v>
      </c>
      <c r="D13" s="7">
        <v>3.48</v>
      </c>
      <c r="E13" s="7">
        <v>2.68</v>
      </c>
      <c r="F13" s="7"/>
      <c r="G13" s="7" t="s">
        <v>25</v>
      </c>
      <c r="H13" s="7">
        <f>E13*D13</f>
        <v>9.3264</v>
      </c>
      <c r="I13" s="33">
        <v>1000</v>
      </c>
      <c r="J13" s="19">
        <f>I13*H13</f>
        <v>9326.4</v>
      </c>
      <c r="L13" s="29">
        <v>11</v>
      </c>
      <c r="M13" s="22" t="s">
        <v>38</v>
      </c>
      <c r="N13" s="6" t="s">
        <v>29</v>
      </c>
      <c r="O13" s="7">
        <v>3.48</v>
      </c>
      <c r="P13" s="7">
        <v>2.68</v>
      </c>
      <c r="Q13" s="7"/>
      <c r="R13" s="7" t="s">
        <v>25</v>
      </c>
      <c r="S13" s="7">
        <f>P13*O13</f>
        <v>9.3264</v>
      </c>
      <c r="T13" s="33">
        <v>1000</v>
      </c>
      <c r="U13" s="19">
        <f>T13*S13</f>
        <v>9326.4</v>
      </c>
    </row>
    <row r="14" s="1" customFormat="1" customHeight="1" spans="1:21">
      <c r="A14" s="29">
        <v>12</v>
      </c>
      <c r="B14" s="22" t="s">
        <v>39</v>
      </c>
      <c r="C14" s="6"/>
      <c r="D14" s="7"/>
      <c r="E14" s="7"/>
      <c r="F14" s="7">
        <v>2</v>
      </c>
      <c r="G14" s="7" t="s">
        <v>40</v>
      </c>
      <c r="H14" s="7">
        <f>F14</f>
        <v>2</v>
      </c>
      <c r="I14" s="19">
        <v>390</v>
      </c>
      <c r="J14" s="19">
        <f>I14*H14</f>
        <v>780</v>
      </c>
      <c r="L14" s="29">
        <v>15</v>
      </c>
      <c r="M14" s="22" t="s">
        <v>39</v>
      </c>
      <c r="N14" s="6"/>
      <c r="O14" s="7"/>
      <c r="P14" s="7"/>
      <c r="Q14" s="7">
        <v>2</v>
      </c>
      <c r="R14" s="7" t="s">
        <v>40</v>
      </c>
      <c r="S14" s="7">
        <f>Q14</f>
        <v>2</v>
      </c>
      <c r="T14" s="19">
        <v>390</v>
      </c>
      <c r="U14" s="19">
        <f>T14*S14</f>
        <v>780</v>
      </c>
    </row>
    <row r="15" customHeight="1" spans="1:21">
      <c r="A15" s="6"/>
      <c r="B15" s="22"/>
      <c r="C15" s="6"/>
      <c r="D15" s="7"/>
      <c r="E15" s="7"/>
      <c r="F15" s="7"/>
      <c r="G15" s="7"/>
      <c r="H15" s="19">
        <f>SUM(H3:H12)</f>
        <v>62.163</v>
      </c>
      <c r="I15" s="19">
        <f>J15/H15</f>
        <v>921.324501239741</v>
      </c>
      <c r="J15" s="19">
        <f>SUM(J3:J14)</f>
        <v>57272.2949705661</v>
      </c>
      <c r="L15" s="6"/>
      <c r="M15" s="22"/>
      <c r="N15" s="6"/>
      <c r="O15" s="7"/>
      <c r="P15" s="7"/>
      <c r="Q15" s="7"/>
      <c r="R15" s="7"/>
      <c r="S15" s="19">
        <f>SUM(S3:S12)</f>
        <v>63.179</v>
      </c>
      <c r="T15" s="19">
        <f>U15/S15</f>
        <v>901.392788277213</v>
      </c>
      <c r="U15" s="19">
        <f>SUM(U3:U14)</f>
        <v>56949.094970566</v>
      </c>
    </row>
    <row r="16" customHeight="1" spans="2:13">
      <c r="B16" s="17" t="s">
        <v>41</v>
      </c>
      <c r="M16" s="17" t="s">
        <v>41</v>
      </c>
    </row>
    <row r="17" customHeight="1" spans="1:18">
      <c r="A17" s="1" t="s">
        <v>42</v>
      </c>
      <c r="B17" s="18" t="s">
        <v>43</v>
      </c>
      <c r="C17" s="19">
        <v>917</v>
      </c>
      <c r="D17" s="19">
        <v>2680</v>
      </c>
      <c r="E17" s="19"/>
      <c r="F17" s="19" t="s">
        <v>44</v>
      </c>
      <c r="G17" s="19">
        <v>1</v>
      </c>
      <c r="H17" s="20"/>
      <c r="L17" s="1" t="s">
        <v>42</v>
      </c>
      <c r="M17" s="18" t="s">
        <v>43</v>
      </c>
      <c r="N17" s="19">
        <v>907</v>
      </c>
      <c r="O17" s="19">
        <v>2680</v>
      </c>
      <c r="P17" s="19"/>
      <c r="Q17" s="19" t="s">
        <v>45</v>
      </c>
      <c r="R17" s="19">
        <v>1</v>
      </c>
    </row>
    <row r="18" customHeight="1" spans="1:18">
      <c r="A18" s="1" t="s">
        <v>46</v>
      </c>
      <c r="B18" s="18" t="s">
        <v>47</v>
      </c>
      <c r="C18" s="19">
        <v>934</v>
      </c>
      <c r="D18" s="19">
        <v>2678</v>
      </c>
      <c r="E18" s="19"/>
      <c r="F18" s="19" t="s">
        <v>45</v>
      </c>
      <c r="G18" s="19">
        <v>2</v>
      </c>
      <c r="H18" s="20"/>
      <c r="L18" s="1" t="s">
        <v>48</v>
      </c>
      <c r="M18" s="18" t="s">
        <v>47</v>
      </c>
      <c r="N18" s="19">
        <v>910</v>
      </c>
      <c r="O18" s="19">
        <v>2678</v>
      </c>
      <c r="P18" s="19"/>
      <c r="Q18" s="19" t="s">
        <v>44</v>
      </c>
      <c r="R18" s="19">
        <v>2</v>
      </c>
    </row>
    <row r="19" customHeight="1" spans="2:18">
      <c r="B19" s="18" t="s">
        <v>49</v>
      </c>
      <c r="C19" s="19">
        <v>910</v>
      </c>
      <c r="D19" s="19">
        <v>2680</v>
      </c>
      <c r="E19" s="19"/>
      <c r="F19" s="19" t="s">
        <v>45</v>
      </c>
      <c r="G19" s="19">
        <v>3</v>
      </c>
      <c r="H19" s="20"/>
      <c r="M19" s="18" t="s">
        <v>49</v>
      </c>
      <c r="N19" s="19">
        <v>935</v>
      </c>
      <c r="O19" s="19">
        <v>2680</v>
      </c>
      <c r="P19" s="19"/>
      <c r="Q19" s="19" t="s">
        <v>44</v>
      </c>
      <c r="R19" s="19">
        <v>3</v>
      </c>
    </row>
    <row r="20" customHeight="1" spans="2:18">
      <c r="B20" s="18" t="s">
        <v>50</v>
      </c>
      <c r="C20" s="19">
        <v>934</v>
      </c>
      <c r="D20" s="19">
        <v>2680</v>
      </c>
      <c r="E20" s="19"/>
      <c r="F20" s="19" t="s">
        <v>45</v>
      </c>
      <c r="G20" s="19">
        <v>4</v>
      </c>
      <c r="H20" s="20"/>
      <c r="M20" s="18" t="s">
        <v>50</v>
      </c>
      <c r="N20" s="19">
        <v>933</v>
      </c>
      <c r="O20" s="19">
        <v>2680</v>
      </c>
      <c r="P20" s="19"/>
      <c r="Q20" s="19" t="s">
        <v>44</v>
      </c>
      <c r="R20" s="19">
        <v>4</v>
      </c>
    </row>
    <row r="21" customHeight="1" spans="2:18">
      <c r="B21" s="18" t="s">
        <v>51</v>
      </c>
      <c r="C21" s="19">
        <v>775</v>
      </c>
      <c r="D21" s="19">
        <v>2680</v>
      </c>
      <c r="E21" s="19"/>
      <c r="F21" s="19" t="s">
        <v>45</v>
      </c>
      <c r="G21" s="19">
        <v>5</v>
      </c>
      <c r="H21" s="20"/>
      <c r="M21" s="18" t="s">
        <v>51</v>
      </c>
      <c r="N21" s="19">
        <v>775</v>
      </c>
      <c r="O21" s="19">
        <v>2680</v>
      </c>
      <c r="P21" s="19"/>
      <c r="Q21" s="19" t="s">
        <v>44</v>
      </c>
      <c r="R21" s="19">
        <v>5</v>
      </c>
    </row>
    <row r="22" customHeight="1" spans="2:18">
      <c r="B22" s="18" t="s">
        <v>52</v>
      </c>
      <c r="C22" s="19">
        <v>982</v>
      </c>
      <c r="D22" s="19">
        <v>2680</v>
      </c>
      <c r="E22" s="19"/>
      <c r="F22" s="19" t="s">
        <v>53</v>
      </c>
      <c r="G22" s="19">
        <v>6</v>
      </c>
      <c r="H22" s="20"/>
      <c r="M22" s="18" t="s">
        <v>52</v>
      </c>
      <c r="N22" s="19">
        <v>982</v>
      </c>
      <c r="O22" s="19">
        <v>2680</v>
      </c>
      <c r="P22" s="19"/>
      <c r="Q22" s="19" t="s">
        <v>53</v>
      </c>
      <c r="R22" s="19">
        <v>6</v>
      </c>
    </row>
    <row r="23" customHeight="1" spans="2:18">
      <c r="B23" s="18" t="s">
        <v>54</v>
      </c>
      <c r="C23" s="19">
        <v>933</v>
      </c>
      <c r="D23" s="19">
        <v>2690</v>
      </c>
      <c r="E23" s="19"/>
      <c r="F23" s="19" t="s">
        <v>45</v>
      </c>
      <c r="G23" s="19">
        <v>7</v>
      </c>
      <c r="H23" s="20"/>
      <c r="M23" s="18" t="s">
        <v>54</v>
      </c>
      <c r="N23" s="19">
        <v>934</v>
      </c>
      <c r="O23" s="19">
        <v>2690</v>
      </c>
      <c r="P23" s="19"/>
      <c r="Q23" s="19" t="s">
        <v>44</v>
      </c>
      <c r="R23" s="19">
        <v>7</v>
      </c>
    </row>
    <row r="24" customHeight="1" spans="2:18">
      <c r="B24" s="18" t="s">
        <v>55</v>
      </c>
      <c r="C24" s="19">
        <v>788</v>
      </c>
      <c r="D24" s="19">
        <v>2690</v>
      </c>
      <c r="E24" s="19"/>
      <c r="F24" s="19" t="s">
        <v>45</v>
      </c>
      <c r="G24" s="19">
        <v>8</v>
      </c>
      <c r="H24" s="20"/>
      <c r="M24" s="18" t="s">
        <v>55</v>
      </c>
      <c r="N24" s="19">
        <v>785</v>
      </c>
      <c r="O24" s="19">
        <v>2690</v>
      </c>
      <c r="P24" s="19"/>
      <c r="Q24" s="19" t="s">
        <v>56</v>
      </c>
      <c r="R24" s="19">
        <v>8</v>
      </c>
    </row>
  </sheetData>
  <mergeCells count="2">
    <mergeCell ref="A1:J1"/>
    <mergeCell ref="L1:U1"/>
  </mergeCells>
  <pageMargins left="0.75" right="0.75" top="1" bottom="1" header="0.5" footer="0.5"/>
  <pageSetup paperSize="9" scale="4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topLeftCell="A35" workbookViewId="0">
      <selection activeCell="N50" sqref="N50"/>
    </sheetView>
  </sheetViews>
  <sheetFormatPr defaultColWidth="8.89166666666667" defaultRowHeight="20" customHeight="1"/>
  <cols>
    <col min="1" max="1" width="7.125" style="1" customWidth="1"/>
    <col min="2" max="2" width="23.625" style="1" customWidth="1"/>
    <col min="3" max="3" width="22.85" style="1" customWidth="1"/>
    <col min="4" max="4" width="17.25" style="1" customWidth="1"/>
    <col min="5" max="6" width="6.88333333333333" style="3" customWidth="1"/>
    <col min="7" max="7" width="8.41666666666667" style="3" customWidth="1"/>
    <col min="8" max="8" width="5.66666666666667" style="3" customWidth="1"/>
    <col min="9" max="9" width="7.45" style="3" customWidth="1"/>
    <col min="10" max="10" width="10.3166666666667" style="3" customWidth="1"/>
    <col min="11" max="11" width="11.5" style="3" customWidth="1"/>
    <col min="12" max="12" width="14" style="4" customWidth="1"/>
    <col min="13" max="16384" width="8.89166666666667" style="2"/>
  </cols>
  <sheetData>
    <row r="1" ht="35" customHeight="1" spans="1:11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customHeight="1" spans="1:22">
      <c r="A2" s="6" t="s">
        <v>1</v>
      </c>
      <c r="B2" s="6" t="s">
        <v>13</v>
      </c>
      <c r="C2" s="6" t="s">
        <v>58</v>
      </c>
      <c r="D2" s="6" t="s">
        <v>59</v>
      </c>
      <c r="E2" s="7" t="s">
        <v>15</v>
      </c>
      <c r="F2" s="7" t="s">
        <v>16</v>
      </c>
      <c r="G2" s="7" t="s">
        <v>60</v>
      </c>
      <c r="H2" s="7" t="s">
        <v>18</v>
      </c>
      <c r="I2" s="7" t="s">
        <v>19</v>
      </c>
      <c r="J2" s="7" t="s">
        <v>20</v>
      </c>
      <c r="K2" s="7" t="s">
        <v>21</v>
      </c>
      <c r="L2" s="17"/>
      <c r="M2" s="16" t="s">
        <v>7</v>
      </c>
      <c r="N2" s="18" t="s">
        <v>55</v>
      </c>
      <c r="O2" s="19" t="s">
        <v>45</v>
      </c>
      <c r="P2" s="19">
        <v>1</v>
      </c>
      <c r="Q2" s="25"/>
      <c r="R2" s="25" t="s">
        <v>6</v>
      </c>
      <c r="S2" s="6" t="s">
        <v>7</v>
      </c>
      <c r="T2" s="1" t="s">
        <v>61</v>
      </c>
      <c r="U2" s="26"/>
      <c r="V2" s="26"/>
    </row>
    <row r="3" ht="24" customHeight="1" spans="1:22">
      <c r="A3" s="6">
        <v>1</v>
      </c>
      <c r="B3" s="6" t="s">
        <v>62</v>
      </c>
      <c r="C3" s="7" t="s">
        <v>63</v>
      </c>
      <c r="D3" s="6" t="s">
        <v>64</v>
      </c>
      <c r="E3" s="7">
        <v>1.82</v>
      </c>
      <c r="F3" s="7">
        <v>2.68</v>
      </c>
      <c r="G3" s="7">
        <f>F3*E3</f>
        <v>4.8776</v>
      </c>
      <c r="H3" s="7" t="s">
        <v>25</v>
      </c>
      <c r="I3" s="7">
        <f>G3</f>
        <v>4.8776</v>
      </c>
      <c r="J3" s="7">
        <v>1900</v>
      </c>
      <c r="K3" s="7">
        <f>J3*I3</f>
        <v>9267.44</v>
      </c>
      <c r="M3" s="16" t="s">
        <v>57</v>
      </c>
      <c r="N3" s="18" t="s">
        <v>52</v>
      </c>
      <c r="O3" s="19" t="s">
        <v>53</v>
      </c>
      <c r="P3" s="19">
        <v>2</v>
      </c>
      <c r="Q3" s="25"/>
      <c r="R3" s="25" t="s">
        <v>6</v>
      </c>
      <c r="S3" s="6" t="s">
        <v>7</v>
      </c>
      <c r="T3" s="1" t="s">
        <v>65</v>
      </c>
      <c r="U3" s="26"/>
      <c r="V3" s="26"/>
    </row>
    <row r="4" ht="24" customHeight="1" spans="1:22">
      <c r="A4" s="6">
        <v>2</v>
      </c>
      <c r="B4" s="6" t="s">
        <v>66</v>
      </c>
      <c r="C4" s="7" t="s">
        <v>67</v>
      </c>
      <c r="D4" s="6" t="s">
        <v>68</v>
      </c>
      <c r="E4" s="7"/>
      <c r="F4" s="7"/>
      <c r="G4" s="7">
        <v>1.54</v>
      </c>
      <c r="H4" s="7" t="s">
        <v>23</v>
      </c>
      <c r="I4" s="7">
        <f>G4</f>
        <v>1.54</v>
      </c>
      <c r="J4" s="7">
        <v>1200</v>
      </c>
      <c r="K4" s="7">
        <f>J4*I4</f>
        <v>1848</v>
      </c>
      <c r="M4" s="16"/>
      <c r="N4" s="19" t="s">
        <v>69</v>
      </c>
      <c r="O4" s="19"/>
      <c r="P4" s="19">
        <v>3</v>
      </c>
      <c r="Q4" s="25"/>
      <c r="R4" s="25" t="s">
        <v>6</v>
      </c>
      <c r="S4" s="6" t="s">
        <v>7</v>
      </c>
      <c r="T4" s="1" t="s">
        <v>70</v>
      </c>
      <c r="U4" s="26" t="s">
        <v>71</v>
      </c>
      <c r="V4" s="26">
        <v>1496.92</v>
      </c>
    </row>
    <row r="5" ht="24" customHeight="1" spans="1:22">
      <c r="A5" s="6">
        <v>3</v>
      </c>
      <c r="B5" s="6" t="s">
        <v>31</v>
      </c>
      <c r="C5" s="6" t="s">
        <v>72</v>
      </c>
      <c r="D5" s="6" t="s">
        <v>72</v>
      </c>
      <c r="E5" s="7"/>
      <c r="F5" s="7"/>
      <c r="G5" s="7">
        <v>4</v>
      </c>
      <c r="H5" s="7" t="s">
        <v>40</v>
      </c>
      <c r="I5" s="7">
        <v>2</v>
      </c>
      <c r="J5" s="7">
        <v>200</v>
      </c>
      <c r="K5" s="7">
        <f>J5*I5</f>
        <v>400</v>
      </c>
      <c r="M5" s="16"/>
      <c r="N5" s="18" t="s">
        <v>73</v>
      </c>
      <c r="O5" s="19"/>
      <c r="P5" s="19">
        <v>4</v>
      </c>
      <c r="Q5" s="25"/>
      <c r="R5" s="25" t="s">
        <v>6</v>
      </c>
      <c r="S5" s="6" t="s">
        <v>7</v>
      </c>
      <c r="T5" s="1"/>
      <c r="U5" s="26"/>
      <c r="V5" s="26"/>
    </row>
    <row r="6" ht="24" customHeight="1" spans="1:22">
      <c r="A6" s="6">
        <v>4</v>
      </c>
      <c r="B6" s="6" t="s">
        <v>74</v>
      </c>
      <c r="C6" s="7" t="s">
        <v>67</v>
      </c>
      <c r="D6" s="6" t="s">
        <v>75</v>
      </c>
      <c r="E6" s="7">
        <v>1.49</v>
      </c>
      <c r="F6" s="7">
        <v>2.68</v>
      </c>
      <c r="G6" s="7">
        <f>F6*E6</f>
        <v>3.9932</v>
      </c>
      <c r="H6" s="7" t="s">
        <v>25</v>
      </c>
      <c r="I6" s="7">
        <f>G6</f>
        <v>3.9932</v>
      </c>
      <c r="J6" s="7">
        <v>1800</v>
      </c>
      <c r="K6" s="7">
        <f t="shared" ref="K6:K16" si="0">J6*I6</f>
        <v>7187.76</v>
      </c>
      <c r="M6" s="16"/>
      <c r="N6" s="18" t="s">
        <v>76</v>
      </c>
      <c r="O6" s="19"/>
      <c r="P6" s="19">
        <v>5</v>
      </c>
      <c r="Q6" s="25"/>
      <c r="R6" s="25" t="s">
        <v>6</v>
      </c>
      <c r="S6" s="6" t="s">
        <v>7</v>
      </c>
      <c r="T6" s="1"/>
      <c r="U6" s="26"/>
      <c r="V6" s="26"/>
    </row>
    <row r="7" ht="24" customHeight="1" spans="1:22">
      <c r="A7" s="6">
        <v>5</v>
      </c>
      <c r="B7" s="6" t="s">
        <v>77</v>
      </c>
      <c r="C7" s="6" t="s">
        <v>67</v>
      </c>
      <c r="D7" s="6" t="s">
        <v>78</v>
      </c>
      <c r="E7" s="7"/>
      <c r="F7" s="7"/>
      <c r="G7" s="7">
        <v>1</v>
      </c>
      <c r="H7" s="7" t="s">
        <v>40</v>
      </c>
      <c r="I7" s="7">
        <v>1</v>
      </c>
      <c r="J7" s="7">
        <v>1500</v>
      </c>
      <c r="K7" s="7">
        <f t="shared" si="0"/>
        <v>1500</v>
      </c>
      <c r="M7" s="16"/>
      <c r="N7" s="18" t="s">
        <v>79</v>
      </c>
      <c r="O7" s="19"/>
      <c r="P7" s="19">
        <v>6</v>
      </c>
      <c r="Q7" s="25"/>
      <c r="R7" s="25" t="s">
        <v>6</v>
      </c>
      <c r="S7" s="6" t="s">
        <v>7</v>
      </c>
      <c r="T7" s="1"/>
      <c r="U7" s="26"/>
      <c r="V7" s="26"/>
    </row>
    <row r="8" ht="27" customHeight="1" spans="1:22">
      <c r="A8" s="6">
        <v>6</v>
      </c>
      <c r="B8" s="6" t="s">
        <v>80</v>
      </c>
      <c r="C8" s="6" t="s">
        <v>67</v>
      </c>
      <c r="D8" s="6" t="s">
        <v>81</v>
      </c>
      <c r="E8" s="7">
        <v>4.63</v>
      </c>
      <c r="F8" s="7">
        <v>1.02</v>
      </c>
      <c r="G8" s="7">
        <f>F8*E8</f>
        <v>4.7226</v>
      </c>
      <c r="H8" s="7" t="s">
        <v>25</v>
      </c>
      <c r="I8" s="7">
        <f t="shared" ref="I8:I13" si="1">G8</f>
        <v>4.7226</v>
      </c>
      <c r="J8" s="7">
        <v>1600</v>
      </c>
      <c r="K8" s="7">
        <f t="shared" si="0"/>
        <v>7556.16</v>
      </c>
      <c r="M8" s="16"/>
      <c r="N8" s="18" t="s">
        <v>82</v>
      </c>
      <c r="O8" s="19"/>
      <c r="P8" s="19">
        <v>7</v>
      </c>
      <c r="Q8" s="25"/>
      <c r="R8" s="25" t="s">
        <v>6</v>
      </c>
      <c r="S8" s="6" t="s">
        <v>7</v>
      </c>
      <c r="T8" s="1"/>
      <c r="U8" s="26"/>
      <c r="V8" s="26"/>
    </row>
    <row r="9" s="2" customFormat="1" ht="27" customHeight="1" spans="1:22">
      <c r="A9" s="6">
        <v>7</v>
      </c>
      <c r="B9" s="6" t="s">
        <v>83</v>
      </c>
      <c r="C9" s="6" t="s">
        <v>72</v>
      </c>
      <c r="D9" s="6" t="s">
        <v>72</v>
      </c>
      <c r="E9" s="7">
        <f>4.63*4-0.41*3</f>
        <v>17.29</v>
      </c>
      <c r="F9" s="7">
        <v>1</v>
      </c>
      <c r="G9" s="7">
        <f t="shared" ref="G9:G15" si="2">F9*E9</f>
        <v>17.29</v>
      </c>
      <c r="H9" s="7" t="s">
        <v>23</v>
      </c>
      <c r="I9" s="7">
        <f t="shared" si="1"/>
        <v>17.29</v>
      </c>
      <c r="J9" s="7">
        <v>47</v>
      </c>
      <c r="K9" s="7">
        <f t="shared" si="0"/>
        <v>812.63</v>
      </c>
      <c r="L9" s="4"/>
      <c r="M9" s="16"/>
      <c r="N9" s="18" t="s">
        <v>84</v>
      </c>
      <c r="O9" s="19"/>
      <c r="P9" s="19">
        <v>8</v>
      </c>
      <c r="Q9" s="25"/>
      <c r="R9" s="25" t="s">
        <v>6</v>
      </c>
      <c r="S9" s="6" t="s">
        <v>7</v>
      </c>
      <c r="T9" s="1"/>
      <c r="U9" s="26"/>
      <c r="V9" s="26"/>
    </row>
    <row r="10" s="2" customFormat="1" ht="27" customHeight="1" spans="1:22">
      <c r="A10" s="6">
        <v>8</v>
      </c>
      <c r="B10" s="6" t="s">
        <v>85</v>
      </c>
      <c r="C10" s="6" t="s">
        <v>72</v>
      </c>
      <c r="D10" s="6" t="s">
        <v>72</v>
      </c>
      <c r="E10" s="7">
        <v>6</v>
      </c>
      <c r="F10" s="7">
        <v>1</v>
      </c>
      <c r="G10" s="7">
        <f t="shared" si="2"/>
        <v>6</v>
      </c>
      <c r="H10" s="7" t="s">
        <v>40</v>
      </c>
      <c r="I10" s="7">
        <f t="shared" si="1"/>
        <v>6</v>
      </c>
      <c r="J10" s="7">
        <v>65</v>
      </c>
      <c r="K10" s="7">
        <f t="shared" si="0"/>
        <v>390</v>
      </c>
      <c r="L10" s="4"/>
      <c r="M10" s="16"/>
      <c r="N10" s="18" t="s">
        <v>86</v>
      </c>
      <c r="O10" s="19"/>
      <c r="P10" s="19">
        <v>9</v>
      </c>
      <c r="Q10" s="25"/>
      <c r="R10" s="25" t="s">
        <v>6</v>
      </c>
      <c r="S10" s="6" t="s">
        <v>7</v>
      </c>
      <c r="T10" s="1"/>
      <c r="U10" s="26"/>
      <c r="V10" s="26"/>
    </row>
    <row r="11" ht="24" customHeight="1" spans="1:22">
      <c r="A11" s="6">
        <v>9</v>
      </c>
      <c r="B11" s="6" t="s">
        <v>87</v>
      </c>
      <c r="C11" s="6" t="s">
        <v>67</v>
      </c>
      <c r="D11" s="6" t="s">
        <v>75</v>
      </c>
      <c r="E11" s="7">
        <f>0.96+2.04-0.6</f>
        <v>2.4</v>
      </c>
      <c r="F11" s="7">
        <v>0.93</v>
      </c>
      <c r="G11" s="7">
        <f>E11</f>
        <v>2.4</v>
      </c>
      <c r="H11" s="7" t="s">
        <v>23</v>
      </c>
      <c r="I11" s="7">
        <f t="shared" si="1"/>
        <v>2.4</v>
      </c>
      <c r="J11" s="7">
        <v>1200</v>
      </c>
      <c r="K11" s="7">
        <f t="shared" si="0"/>
        <v>2880</v>
      </c>
      <c r="M11" s="16"/>
      <c r="N11" s="6" t="s">
        <v>88</v>
      </c>
      <c r="O11" s="7" t="s">
        <v>45</v>
      </c>
      <c r="P11" s="19">
        <v>10</v>
      </c>
      <c r="Q11" s="25"/>
      <c r="R11" s="25" t="s">
        <v>6</v>
      </c>
      <c r="S11" s="6" t="s">
        <v>7</v>
      </c>
      <c r="T11" s="1"/>
      <c r="U11" s="26"/>
      <c r="V11" s="26"/>
    </row>
    <row r="12" ht="24" customHeight="1" spans="1:11">
      <c r="A12" s="6">
        <v>10</v>
      </c>
      <c r="B12" s="6" t="s">
        <v>84</v>
      </c>
      <c r="C12" s="7" t="s">
        <v>67</v>
      </c>
      <c r="D12" s="7" t="s">
        <v>67</v>
      </c>
      <c r="E12" s="7">
        <v>2.31</v>
      </c>
      <c r="F12" s="7">
        <v>2.68</v>
      </c>
      <c r="G12" s="7">
        <f t="shared" si="2"/>
        <v>6.1908</v>
      </c>
      <c r="H12" s="7" t="s">
        <v>25</v>
      </c>
      <c r="I12" s="7">
        <f t="shared" si="1"/>
        <v>6.1908</v>
      </c>
      <c r="J12" s="7">
        <v>1000</v>
      </c>
      <c r="K12" s="7">
        <f t="shared" si="0"/>
        <v>6190.8</v>
      </c>
    </row>
    <row r="13" ht="24" customHeight="1" spans="1:11">
      <c r="A13" s="6">
        <v>11</v>
      </c>
      <c r="B13" s="6" t="s">
        <v>89</v>
      </c>
      <c r="C13" s="7" t="s">
        <v>67</v>
      </c>
      <c r="D13" s="7" t="s">
        <v>67</v>
      </c>
      <c r="E13" s="7">
        <v>2.22</v>
      </c>
      <c r="F13" s="7">
        <v>2.68</v>
      </c>
      <c r="G13" s="7">
        <f t="shared" si="2"/>
        <v>5.9496</v>
      </c>
      <c r="H13" s="7" t="s">
        <v>25</v>
      </c>
      <c r="I13" s="7">
        <f t="shared" si="1"/>
        <v>5.9496</v>
      </c>
      <c r="J13" s="7">
        <v>1000</v>
      </c>
      <c r="K13" s="7">
        <f t="shared" si="0"/>
        <v>5949.6</v>
      </c>
    </row>
    <row r="14" ht="24" customHeight="1" spans="1:11">
      <c r="A14" s="6">
        <v>12</v>
      </c>
      <c r="B14" s="6" t="s">
        <v>90</v>
      </c>
      <c r="C14" s="6" t="s">
        <v>67</v>
      </c>
      <c r="D14" s="7" t="s">
        <v>67</v>
      </c>
      <c r="E14" s="7">
        <v>3.21</v>
      </c>
      <c r="F14" s="7">
        <v>0.96</v>
      </c>
      <c r="G14" s="7">
        <f>E14</f>
        <v>3.21</v>
      </c>
      <c r="H14" s="7" t="s">
        <v>23</v>
      </c>
      <c r="I14" s="7">
        <f>E14</f>
        <v>3.21</v>
      </c>
      <c r="J14" s="7">
        <v>780</v>
      </c>
      <c r="K14" s="7">
        <f t="shared" si="0"/>
        <v>2503.8</v>
      </c>
    </row>
    <row r="15" ht="24" customHeight="1" spans="1:11">
      <c r="A15" s="6">
        <v>13</v>
      </c>
      <c r="B15" s="6" t="s">
        <v>91</v>
      </c>
      <c r="C15" s="6" t="s">
        <v>67</v>
      </c>
      <c r="D15" s="7" t="s">
        <v>67</v>
      </c>
      <c r="E15" s="7">
        <v>3.32</v>
      </c>
      <c r="F15" s="7">
        <v>0.92</v>
      </c>
      <c r="G15" s="7">
        <f>E15</f>
        <v>3.32</v>
      </c>
      <c r="H15" s="7" t="s">
        <v>23</v>
      </c>
      <c r="I15" s="7">
        <f>E15</f>
        <v>3.32</v>
      </c>
      <c r="J15" s="7">
        <v>900</v>
      </c>
      <c r="K15" s="7">
        <f t="shared" si="0"/>
        <v>2988</v>
      </c>
    </row>
    <row r="16" ht="24" customHeight="1" spans="1:11">
      <c r="A16" s="6">
        <v>14</v>
      </c>
      <c r="B16" s="6" t="s">
        <v>92</v>
      </c>
      <c r="C16" s="6"/>
      <c r="D16" s="6"/>
      <c r="E16" s="7"/>
      <c r="F16" s="7"/>
      <c r="G16" s="7"/>
      <c r="H16" s="7" t="s">
        <v>40</v>
      </c>
      <c r="I16" s="7"/>
      <c r="J16" s="7"/>
      <c r="K16" s="7">
        <v>-2190</v>
      </c>
    </row>
    <row r="17" ht="24" customHeight="1" spans="1:11">
      <c r="A17" s="6">
        <v>15</v>
      </c>
      <c r="B17" s="6" t="s">
        <v>93</v>
      </c>
      <c r="C17" s="7" t="s">
        <v>67</v>
      </c>
      <c r="D17" s="6" t="s">
        <v>75</v>
      </c>
      <c r="E17" s="7">
        <v>1.92</v>
      </c>
      <c r="F17" s="7">
        <v>2.68</v>
      </c>
      <c r="G17" s="7">
        <f t="shared" ref="G17:G21" si="3">F17*E17</f>
        <v>5.1456</v>
      </c>
      <c r="H17" s="7" t="s">
        <v>25</v>
      </c>
      <c r="I17" s="7">
        <f t="shared" ref="I17:I21" si="4">G17</f>
        <v>5.1456</v>
      </c>
      <c r="J17" s="7">
        <v>1800</v>
      </c>
      <c r="K17" s="7">
        <f t="shared" ref="K17:K36" si="5">J17*I17</f>
        <v>9262.08</v>
      </c>
    </row>
    <row r="18" ht="24" customHeight="1" spans="1:11">
      <c r="A18" s="6">
        <v>16</v>
      </c>
      <c r="B18" s="6" t="s">
        <v>94</v>
      </c>
      <c r="C18" s="7" t="s">
        <v>67</v>
      </c>
      <c r="D18" s="6" t="s">
        <v>68</v>
      </c>
      <c r="E18" s="7">
        <v>1.7</v>
      </c>
      <c r="F18" s="7">
        <v>0.75</v>
      </c>
      <c r="G18" s="7">
        <f t="shared" si="3"/>
        <v>1.275</v>
      </c>
      <c r="H18" s="7" t="s">
        <v>23</v>
      </c>
      <c r="I18" s="7">
        <f>E18</f>
        <v>1.7</v>
      </c>
      <c r="J18" s="7">
        <v>1200</v>
      </c>
      <c r="K18" s="7">
        <f t="shared" si="5"/>
        <v>2040</v>
      </c>
    </row>
    <row r="19" ht="24" customHeight="1" spans="1:11">
      <c r="A19" s="6">
        <v>17</v>
      </c>
      <c r="B19" s="6" t="s">
        <v>95</v>
      </c>
      <c r="C19" s="6" t="s">
        <v>72</v>
      </c>
      <c r="D19" s="6" t="s">
        <v>72</v>
      </c>
      <c r="E19" s="7"/>
      <c r="F19" s="7"/>
      <c r="G19" s="7">
        <v>5</v>
      </c>
      <c r="H19" s="7" t="s">
        <v>40</v>
      </c>
      <c r="I19" s="7">
        <v>5</v>
      </c>
      <c r="J19" s="7">
        <v>200</v>
      </c>
      <c r="K19" s="7">
        <f t="shared" si="5"/>
        <v>1000</v>
      </c>
    </row>
    <row r="20" ht="24" customHeight="1" spans="1:11">
      <c r="A20" s="6">
        <v>18</v>
      </c>
      <c r="B20" s="6" t="s">
        <v>96</v>
      </c>
      <c r="C20" s="7" t="s">
        <v>67</v>
      </c>
      <c r="D20" s="6" t="s">
        <v>75</v>
      </c>
      <c r="E20" s="7">
        <v>1.92</v>
      </c>
      <c r="F20" s="7">
        <v>2.68</v>
      </c>
      <c r="G20" s="7">
        <f t="shared" si="3"/>
        <v>5.1456</v>
      </c>
      <c r="H20" s="7" t="s">
        <v>25</v>
      </c>
      <c r="I20" s="7">
        <f t="shared" si="4"/>
        <v>5.1456</v>
      </c>
      <c r="J20" s="7">
        <v>1800</v>
      </c>
      <c r="K20" s="7">
        <f t="shared" si="5"/>
        <v>9262.08</v>
      </c>
    </row>
    <row r="21" ht="24" customHeight="1" spans="1:11">
      <c r="A21" s="6">
        <v>19</v>
      </c>
      <c r="B21" s="6" t="s">
        <v>97</v>
      </c>
      <c r="C21" s="7" t="s">
        <v>67</v>
      </c>
      <c r="D21" s="6" t="s">
        <v>68</v>
      </c>
      <c r="E21" s="7">
        <v>1.7</v>
      </c>
      <c r="F21" s="7">
        <v>0.75</v>
      </c>
      <c r="G21" s="7">
        <f t="shared" si="3"/>
        <v>1.275</v>
      </c>
      <c r="H21" s="7" t="s">
        <v>23</v>
      </c>
      <c r="I21" s="7">
        <f>E21</f>
        <v>1.7</v>
      </c>
      <c r="J21" s="7">
        <v>1200</v>
      </c>
      <c r="K21" s="7">
        <f t="shared" si="5"/>
        <v>2040</v>
      </c>
    </row>
    <row r="22" ht="24" customHeight="1" spans="1:11">
      <c r="A22" s="6">
        <v>20</v>
      </c>
      <c r="B22" s="6" t="s">
        <v>98</v>
      </c>
      <c r="C22" s="6" t="s">
        <v>72</v>
      </c>
      <c r="D22" s="6" t="s">
        <v>72</v>
      </c>
      <c r="E22" s="7"/>
      <c r="F22" s="7"/>
      <c r="G22" s="7">
        <v>5</v>
      </c>
      <c r="H22" s="7" t="s">
        <v>40</v>
      </c>
      <c r="I22" s="7">
        <v>5</v>
      </c>
      <c r="J22" s="7">
        <v>200</v>
      </c>
      <c r="K22" s="7">
        <f t="shared" si="5"/>
        <v>1000</v>
      </c>
    </row>
    <row r="23" ht="33" customHeight="1" spans="1:11">
      <c r="A23" s="6">
        <v>21</v>
      </c>
      <c r="B23" s="6" t="s">
        <v>99</v>
      </c>
      <c r="C23" s="7" t="s">
        <v>100</v>
      </c>
      <c r="D23" s="6" t="s">
        <v>67</v>
      </c>
      <c r="E23" s="7">
        <v>2.2</v>
      </c>
      <c r="F23" s="7">
        <v>2.68</v>
      </c>
      <c r="G23" s="7">
        <f>F23*E23</f>
        <v>5.896</v>
      </c>
      <c r="H23" s="7" t="s">
        <v>25</v>
      </c>
      <c r="I23" s="7">
        <f>G23</f>
        <v>5.896</v>
      </c>
      <c r="J23" s="7">
        <v>1150</v>
      </c>
      <c r="K23" s="7">
        <f t="shared" si="5"/>
        <v>6780.4</v>
      </c>
    </row>
    <row r="24" ht="27" customHeight="1" spans="1:11">
      <c r="A24" s="6">
        <v>22</v>
      </c>
      <c r="B24" s="6" t="s">
        <v>101</v>
      </c>
      <c r="C24" s="6" t="s">
        <v>72</v>
      </c>
      <c r="D24" s="6" t="s">
        <v>72</v>
      </c>
      <c r="E24" s="7"/>
      <c r="F24" s="7"/>
      <c r="G24" s="7">
        <v>2</v>
      </c>
      <c r="H24" s="7" t="s">
        <v>40</v>
      </c>
      <c r="I24" s="7">
        <f>G24</f>
        <v>2</v>
      </c>
      <c r="J24" s="7">
        <v>2600</v>
      </c>
      <c r="K24" s="7">
        <f t="shared" si="5"/>
        <v>5200</v>
      </c>
    </row>
    <row r="25" s="2" customFormat="1" ht="24" customHeight="1" spans="1:12">
      <c r="A25" s="6">
        <v>23</v>
      </c>
      <c r="B25" s="6" t="s">
        <v>102</v>
      </c>
      <c r="C25" s="6" t="s">
        <v>72</v>
      </c>
      <c r="D25" s="6" t="s">
        <v>72</v>
      </c>
      <c r="E25" s="7"/>
      <c r="F25" s="7"/>
      <c r="G25" s="7">
        <v>3</v>
      </c>
      <c r="H25" s="7" t="s">
        <v>40</v>
      </c>
      <c r="I25" s="7">
        <f>G25</f>
        <v>3</v>
      </c>
      <c r="J25" s="7">
        <v>390</v>
      </c>
      <c r="K25" s="7">
        <f t="shared" si="5"/>
        <v>1170</v>
      </c>
      <c r="L25" s="4"/>
    </row>
    <row r="26" ht="24" customHeight="1" spans="1:11">
      <c r="A26" s="6">
        <v>24</v>
      </c>
      <c r="B26" s="6" t="s">
        <v>39</v>
      </c>
      <c r="C26" s="6" t="s">
        <v>72</v>
      </c>
      <c r="D26" s="6" t="s">
        <v>72</v>
      </c>
      <c r="E26" s="7"/>
      <c r="F26" s="7"/>
      <c r="G26" s="7">
        <v>4</v>
      </c>
      <c r="H26" s="7" t="s">
        <v>40</v>
      </c>
      <c r="I26" s="7">
        <f>G26</f>
        <v>4</v>
      </c>
      <c r="J26" s="7">
        <v>390</v>
      </c>
      <c r="K26" s="7">
        <f t="shared" si="5"/>
        <v>1560</v>
      </c>
    </row>
    <row r="27" s="2" customFormat="1" ht="24" customHeight="1" spans="1:12">
      <c r="A27" s="6">
        <v>25</v>
      </c>
      <c r="B27" s="6" t="s">
        <v>31</v>
      </c>
      <c r="C27" s="6" t="s">
        <v>72</v>
      </c>
      <c r="D27" s="6" t="s">
        <v>72</v>
      </c>
      <c r="E27" s="7"/>
      <c r="F27" s="7"/>
      <c r="G27" s="7"/>
      <c r="H27" s="7" t="s">
        <v>40</v>
      </c>
      <c r="I27" s="7">
        <v>4</v>
      </c>
      <c r="J27" s="7">
        <v>200</v>
      </c>
      <c r="K27" s="7">
        <f t="shared" si="5"/>
        <v>800</v>
      </c>
      <c r="L27" s="4"/>
    </row>
    <row r="28" s="2" customFormat="1" ht="24" customHeight="1" spans="1:12">
      <c r="A28" s="6">
        <v>26</v>
      </c>
      <c r="B28" s="6" t="s">
        <v>103</v>
      </c>
      <c r="C28" s="6" t="s">
        <v>72</v>
      </c>
      <c r="D28" s="6" t="s">
        <v>72</v>
      </c>
      <c r="E28" s="7"/>
      <c r="F28" s="7"/>
      <c r="G28" s="7">
        <v>1</v>
      </c>
      <c r="H28" s="7" t="s">
        <v>40</v>
      </c>
      <c r="I28" s="7">
        <f>G28</f>
        <v>1</v>
      </c>
      <c r="J28" s="7">
        <v>1400</v>
      </c>
      <c r="K28" s="7">
        <f t="shared" si="5"/>
        <v>1400</v>
      </c>
      <c r="L28" s="4"/>
    </row>
    <row r="29" ht="24" customHeight="1" spans="1:11">
      <c r="A29" s="6">
        <v>27</v>
      </c>
      <c r="B29" s="6" t="s">
        <v>104</v>
      </c>
      <c r="C29" s="6"/>
      <c r="D29" s="6"/>
      <c r="E29" s="7">
        <v>1.4</v>
      </c>
      <c r="F29" s="7">
        <v>1</v>
      </c>
      <c r="G29" s="7">
        <f>F29*E29</f>
        <v>1.4</v>
      </c>
      <c r="H29" s="7" t="s">
        <v>23</v>
      </c>
      <c r="I29" s="7">
        <f t="shared" ref="I29:I34" si="6">G29</f>
        <v>1.4</v>
      </c>
      <c r="J29" s="7">
        <v>535</v>
      </c>
      <c r="K29" s="7">
        <f t="shared" ref="K29:K34" si="7">J29*I29</f>
        <v>749</v>
      </c>
    </row>
    <row r="30" ht="30" customHeight="1" spans="1:12">
      <c r="A30" s="6">
        <v>28</v>
      </c>
      <c r="B30" s="8" t="s">
        <v>105</v>
      </c>
      <c r="C30" s="9"/>
      <c r="D30" s="6"/>
      <c r="E30" s="7"/>
      <c r="F30" s="7"/>
      <c r="G30" s="7"/>
      <c r="H30" s="7"/>
      <c r="I30" s="7"/>
      <c r="J30" s="7">
        <v>0</v>
      </c>
      <c r="K30" s="7">
        <f>J30</f>
        <v>0</v>
      </c>
      <c r="L30" s="21" t="s">
        <v>106</v>
      </c>
    </row>
    <row r="31" ht="24" customHeight="1" spans="1:11">
      <c r="A31" s="6">
        <v>29</v>
      </c>
      <c r="B31" s="6" t="s">
        <v>107</v>
      </c>
      <c r="C31" s="10" t="s">
        <v>108</v>
      </c>
      <c r="D31" s="6"/>
      <c r="E31" s="7"/>
      <c r="F31" s="7"/>
      <c r="G31" s="7">
        <v>2.6</v>
      </c>
      <c r="H31" s="7"/>
      <c r="I31" s="7">
        <f t="shared" si="6"/>
        <v>2.6</v>
      </c>
      <c r="J31" s="7">
        <v>1257</v>
      </c>
      <c r="K31" s="7">
        <f t="shared" si="7"/>
        <v>3268.2</v>
      </c>
    </row>
    <row r="32" ht="24" customHeight="1" spans="1:11">
      <c r="A32" s="6">
        <v>30</v>
      </c>
      <c r="B32" s="6"/>
      <c r="C32" s="10" t="s">
        <v>109</v>
      </c>
      <c r="D32" s="6"/>
      <c r="E32" s="7"/>
      <c r="F32" s="7"/>
      <c r="G32" s="7">
        <v>1.16</v>
      </c>
      <c r="H32" s="7"/>
      <c r="I32" s="7">
        <f t="shared" si="6"/>
        <v>1.16</v>
      </c>
      <c r="J32" s="7">
        <f>J31/2</f>
        <v>628.5</v>
      </c>
      <c r="K32" s="7">
        <f t="shared" si="7"/>
        <v>729.06</v>
      </c>
    </row>
    <row r="33" ht="24" customHeight="1" spans="1:11">
      <c r="A33" s="6">
        <v>31</v>
      </c>
      <c r="B33" s="6"/>
      <c r="C33" s="10" t="s">
        <v>110</v>
      </c>
      <c r="D33" s="6"/>
      <c r="E33" s="7"/>
      <c r="F33" s="7"/>
      <c r="G33" s="7">
        <v>2.6</v>
      </c>
      <c r="H33" s="7"/>
      <c r="I33" s="7">
        <f t="shared" si="6"/>
        <v>2.6</v>
      </c>
      <c r="J33" s="7">
        <v>400</v>
      </c>
      <c r="K33" s="7">
        <f t="shared" si="7"/>
        <v>1040</v>
      </c>
    </row>
    <row r="34" ht="24" customHeight="1" spans="1:11">
      <c r="A34" s="6">
        <v>32</v>
      </c>
      <c r="B34" s="6"/>
      <c r="C34" s="10" t="s">
        <v>111</v>
      </c>
      <c r="D34" s="6"/>
      <c r="E34" s="7"/>
      <c r="F34" s="7"/>
      <c r="G34" s="7">
        <v>1.7</v>
      </c>
      <c r="H34" s="7"/>
      <c r="I34" s="7">
        <f t="shared" si="6"/>
        <v>1.7</v>
      </c>
      <c r="J34" s="7">
        <v>900</v>
      </c>
      <c r="K34" s="7">
        <f t="shared" si="7"/>
        <v>1530</v>
      </c>
    </row>
    <row r="35" ht="24" customHeight="1" spans="1:11">
      <c r="A35" s="6">
        <v>33</v>
      </c>
      <c r="B35" s="11" t="s">
        <v>112</v>
      </c>
      <c r="C35" s="11"/>
      <c r="D35" s="11"/>
      <c r="E35" s="11"/>
      <c r="F35" s="11"/>
      <c r="G35" s="11"/>
      <c r="H35" s="11"/>
      <c r="I35" s="11"/>
      <c r="J35" s="13"/>
      <c r="K35" s="7">
        <f>SUM(K3:K34)</f>
        <v>96115.01</v>
      </c>
    </row>
    <row r="36" ht="24" customHeight="1" spans="1:12">
      <c r="A36" s="6">
        <v>34</v>
      </c>
      <c r="B36" s="12" t="s">
        <v>113</v>
      </c>
      <c r="C36" s="13"/>
      <c r="D36" s="6"/>
      <c r="E36" s="7"/>
      <c r="F36" s="7"/>
      <c r="G36" s="7"/>
      <c r="H36" s="7"/>
      <c r="I36" s="7"/>
      <c r="J36" s="7">
        <f>-2.03*1145.81</f>
        <v>-2325.9943</v>
      </c>
      <c r="K36" s="7">
        <f>J36</f>
        <v>-2325.9943</v>
      </c>
      <c r="L36" s="22" t="s">
        <v>114</v>
      </c>
    </row>
    <row r="37" s="2" customFormat="1" ht="24" customHeight="1" spans="1:12">
      <c r="A37" s="6">
        <v>35</v>
      </c>
      <c r="B37" s="6" t="s">
        <v>115</v>
      </c>
      <c r="C37" s="6" t="s">
        <v>72</v>
      </c>
      <c r="D37" s="6" t="s">
        <v>72</v>
      </c>
      <c r="E37" s="7"/>
      <c r="F37" s="7"/>
      <c r="G37" s="7">
        <v>1</v>
      </c>
      <c r="H37" s="7" t="s">
        <v>40</v>
      </c>
      <c r="I37" s="7">
        <f t="shared" ref="I37:I41" si="8">G37</f>
        <v>1</v>
      </c>
      <c r="J37" s="7">
        <v>1400</v>
      </c>
      <c r="K37" s="7">
        <f t="shared" ref="K37:K47" si="9">J37*I37</f>
        <v>1400</v>
      </c>
      <c r="L37" s="22"/>
    </row>
    <row r="38" s="2" customFormat="1" ht="24" customHeight="1" spans="1:12">
      <c r="A38" s="6">
        <v>36</v>
      </c>
      <c r="B38" s="6" t="s">
        <v>116</v>
      </c>
      <c r="C38" s="6"/>
      <c r="D38" s="6"/>
      <c r="E38" s="7"/>
      <c r="F38" s="7"/>
      <c r="G38" s="7">
        <v>1</v>
      </c>
      <c r="H38" s="7" t="s">
        <v>40</v>
      </c>
      <c r="I38" s="7">
        <f t="shared" si="8"/>
        <v>1</v>
      </c>
      <c r="J38" s="7">
        <v>1350</v>
      </c>
      <c r="K38" s="7">
        <f t="shared" si="9"/>
        <v>1350</v>
      </c>
      <c r="L38" s="22"/>
    </row>
    <row r="39" s="2" customFormat="1" ht="24" customHeight="1" spans="1:12">
      <c r="A39" s="6">
        <v>37</v>
      </c>
      <c r="B39" s="6" t="s">
        <v>117</v>
      </c>
      <c r="C39" s="6"/>
      <c r="D39" s="6"/>
      <c r="E39" s="7"/>
      <c r="F39" s="7"/>
      <c r="G39" s="7">
        <v>1</v>
      </c>
      <c r="H39" s="7" t="s">
        <v>40</v>
      </c>
      <c r="I39" s="7">
        <f t="shared" si="8"/>
        <v>1</v>
      </c>
      <c r="J39" s="7">
        <v>1500</v>
      </c>
      <c r="K39" s="7">
        <f t="shared" si="9"/>
        <v>1500</v>
      </c>
      <c r="L39" s="22"/>
    </row>
    <row r="40" s="2" customFormat="1" ht="24" customHeight="1" spans="1:12">
      <c r="A40" s="6">
        <v>38</v>
      </c>
      <c r="B40" s="6" t="s">
        <v>118</v>
      </c>
      <c r="C40" s="6"/>
      <c r="D40" s="6"/>
      <c r="E40" s="7"/>
      <c r="F40" s="7"/>
      <c r="G40" s="7">
        <v>1</v>
      </c>
      <c r="H40" s="7" t="s">
        <v>40</v>
      </c>
      <c r="I40" s="7">
        <f t="shared" si="8"/>
        <v>1</v>
      </c>
      <c r="J40" s="7">
        <v>300</v>
      </c>
      <c r="K40" s="7">
        <f t="shared" si="9"/>
        <v>300</v>
      </c>
      <c r="L40" s="22"/>
    </row>
    <row r="41" s="2" customFormat="1" ht="24" customHeight="1" spans="1:12">
      <c r="A41" s="6">
        <v>39</v>
      </c>
      <c r="B41" s="6" t="s">
        <v>119</v>
      </c>
      <c r="C41" s="7" t="s">
        <v>67</v>
      </c>
      <c r="D41" s="6" t="s">
        <v>75</v>
      </c>
      <c r="E41" s="7">
        <v>2.07</v>
      </c>
      <c r="F41" s="7">
        <v>1</v>
      </c>
      <c r="G41" s="7">
        <f>F41*E41</f>
        <v>2.07</v>
      </c>
      <c r="H41" s="7" t="s">
        <v>23</v>
      </c>
      <c r="I41" s="7">
        <f t="shared" si="8"/>
        <v>2.07</v>
      </c>
      <c r="J41" s="7">
        <v>936</v>
      </c>
      <c r="K41" s="7">
        <f t="shared" si="9"/>
        <v>1937.52</v>
      </c>
      <c r="L41" s="22"/>
    </row>
    <row r="42" ht="24" customHeight="1" spans="1:12">
      <c r="A42" s="6">
        <v>40</v>
      </c>
      <c r="B42" s="6" t="s">
        <v>120</v>
      </c>
      <c r="C42" s="6"/>
      <c r="D42" s="6"/>
      <c r="E42" s="7"/>
      <c r="F42" s="7"/>
      <c r="G42" s="7"/>
      <c r="H42" s="7" t="s">
        <v>40</v>
      </c>
      <c r="I42" s="7">
        <v>3</v>
      </c>
      <c r="J42" s="7">
        <v>300</v>
      </c>
      <c r="K42" s="7">
        <f t="shared" si="9"/>
        <v>900</v>
      </c>
      <c r="L42" s="22"/>
    </row>
    <row r="43" ht="24" customHeight="1" spans="1:12">
      <c r="A43" s="6">
        <v>41</v>
      </c>
      <c r="B43" s="6" t="s">
        <v>121</v>
      </c>
      <c r="C43" s="6"/>
      <c r="D43" s="6"/>
      <c r="E43" s="7"/>
      <c r="F43" s="7"/>
      <c r="G43" s="7"/>
      <c r="H43" s="7" t="s">
        <v>40</v>
      </c>
      <c r="I43" s="7">
        <v>2</v>
      </c>
      <c r="J43" s="7">
        <v>200</v>
      </c>
      <c r="K43" s="7">
        <f t="shared" si="9"/>
        <v>400</v>
      </c>
      <c r="L43" s="22"/>
    </row>
    <row r="44" ht="24" customHeight="1" spans="1:12">
      <c r="A44" s="6">
        <v>42</v>
      </c>
      <c r="B44" s="6" t="s">
        <v>122</v>
      </c>
      <c r="C44" s="7" t="s">
        <v>67</v>
      </c>
      <c r="D44" s="6" t="s">
        <v>123</v>
      </c>
      <c r="E44" s="7">
        <v>1.65</v>
      </c>
      <c r="F44" s="7"/>
      <c r="G44" s="7">
        <f t="shared" ref="G44:G47" si="10">E44</f>
        <v>1.65</v>
      </c>
      <c r="H44" s="7" t="s">
        <v>23</v>
      </c>
      <c r="I44" s="7">
        <f>G44</f>
        <v>1.65</v>
      </c>
      <c r="J44" s="7">
        <v>1088.31428571429</v>
      </c>
      <c r="K44" s="7">
        <f t="shared" si="9"/>
        <v>1795.71857142858</v>
      </c>
      <c r="L44" s="22"/>
    </row>
    <row r="45" ht="24" customHeight="1" spans="1:12">
      <c r="A45" s="6">
        <v>43</v>
      </c>
      <c r="B45" s="6" t="s">
        <v>124</v>
      </c>
      <c r="C45" s="7" t="s">
        <v>67</v>
      </c>
      <c r="D45" s="6" t="s">
        <v>78</v>
      </c>
      <c r="E45" s="7">
        <v>0.85</v>
      </c>
      <c r="F45" s="7"/>
      <c r="G45" s="7">
        <f t="shared" si="10"/>
        <v>0.85</v>
      </c>
      <c r="H45" s="7" t="s">
        <v>23</v>
      </c>
      <c r="I45" s="7">
        <f>G45</f>
        <v>0.85</v>
      </c>
      <c r="J45" s="7">
        <v>1235</v>
      </c>
      <c r="K45" s="7">
        <f t="shared" si="9"/>
        <v>1049.75</v>
      </c>
      <c r="L45" s="22"/>
    </row>
    <row r="46" ht="24" customHeight="1" spans="1:12">
      <c r="A46" s="6">
        <v>44</v>
      </c>
      <c r="B46" s="6" t="s">
        <v>125</v>
      </c>
      <c r="C46" s="7" t="s">
        <v>67</v>
      </c>
      <c r="D46" s="6" t="s">
        <v>123</v>
      </c>
      <c r="E46" s="7">
        <v>0.6</v>
      </c>
      <c r="F46" s="7"/>
      <c r="G46" s="7">
        <f t="shared" si="10"/>
        <v>0.6</v>
      </c>
      <c r="H46" s="7" t="s">
        <v>23</v>
      </c>
      <c r="I46" s="7">
        <f>G46</f>
        <v>0.6</v>
      </c>
      <c r="J46" s="7">
        <v>680</v>
      </c>
      <c r="K46" s="7">
        <f t="shared" si="9"/>
        <v>408</v>
      </c>
      <c r="L46" s="22"/>
    </row>
    <row r="47" ht="24" customHeight="1" spans="1:12">
      <c r="A47" s="6">
        <v>45</v>
      </c>
      <c r="B47" s="6" t="s">
        <v>126</v>
      </c>
      <c r="C47" s="7" t="s">
        <v>67</v>
      </c>
      <c r="D47" s="6" t="s">
        <v>78</v>
      </c>
      <c r="E47" s="7">
        <v>1</v>
      </c>
      <c r="F47" s="7"/>
      <c r="G47" s="7">
        <f t="shared" si="10"/>
        <v>1</v>
      </c>
      <c r="H47" s="7" t="s">
        <v>23</v>
      </c>
      <c r="I47" s="7">
        <f>G47</f>
        <v>1</v>
      </c>
      <c r="J47" s="7">
        <v>1235</v>
      </c>
      <c r="K47" s="7">
        <f t="shared" si="9"/>
        <v>1235</v>
      </c>
      <c r="L47" s="22"/>
    </row>
    <row r="48" ht="24" customHeight="1" spans="1:12">
      <c r="A48" s="6">
        <v>46</v>
      </c>
      <c r="B48" s="11" t="s">
        <v>127</v>
      </c>
      <c r="C48" s="11"/>
      <c r="D48" s="11"/>
      <c r="E48" s="11"/>
      <c r="F48" s="11"/>
      <c r="G48" s="11"/>
      <c r="H48" s="11"/>
      <c r="I48" s="11"/>
      <c r="J48" s="13"/>
      <c r="K48" s="7">
        <f>SUM(K36:K47)</f>
        <v>9949.99427142858</v>
      </c>
      <c r="L48" s="22"/>
    </row>
    <row r="49" ht="24" customHeight="1" spans="1:11">
      <c r="A49" s="6">
        <v>47</v>
      </c>
      <c r="B49" s="14" t="s">
        <v>128</v>
      </c>
      <c r="C49" s="14"/>
      <c r="D49" s="14"/>
      <c r="E49" s="14"/>
      <c r="F49" s="14"/>
      <c r="G49" s="14"/>
      <c r="H49" s="14"/>
      <c r="I49" s="14"/>
      <c r="J49" s="23"/>
      <c r="K49" s="24">
        <f>K48+K35</f>
        <v>106065.004271429</v>
      </c>
    </row>
    <row r="50" ht="24" customHeight="1" spans="1:11">
      <c r="A50" s="6"/>
      <c r="B50" s="14" t="s">
        <v>129</v>
      </c>
      <c r="C50" s="14"/>
      <c r="D50" s="14"/>
      <c r="E50" s="14"/>
      <c r="F50" s="14"/>
      <c r="G50" s="14"/>
      <c r="H50" s="14"/>
      <c r="I50" s="14"/>
      <c r="J50" s="23"/>
      <c r="K50" s="24">
        <f>V4</f>
        <v>1496.92</v>
      </c>
    </row>
    <row r="51" ht="24" customHeight="1" spans="1:11">
      <c r="A51" s="6"/>
      <c r="B51" s="14" t="s">
        <v>130</v>
      </c>
      <c r="C51" s="14"/>
      <c r="D51" s="14"/>
      <c r="E51" s="14"/>
      <c r="F51" s="14"/>
      <c r="G51" s="14"/>
      <c r="H51" s="14"/>
      <c r="I51" s="14"/>
      <c r="J51" s="23"/>
      <c r="K51" s="24">
        <f>K50+K49</f>
        <v>107561.924271429</v>
      </c>
    </row>
    <row r="52" ht="24" customHeight="1" spans="1:11">
      <c r="A52" s="6"/>
      <c r="B52" s="14" t="s">
        <v>131</v>
      </c>
      <c r="C52" s="14"/>
      <c r="D52" s="14"/>
      <c r="E52" s="14"/>
      <c r="F52" s="14"/>
      <c r="G52" s="14"/>
      <c r="H52" s="14"/>
      <c r="I52" s="14"/>
      <c r="J52" s="23"/>
      <c r="K52" s="24">
        <f>K51-K30</f>
        <v>107561.924271429</v>
      </c>
    </row>
    <row r="53" ht="48" customHeight="1" spans="1:11">
      <c r="A53" s="6"/>
      <c r="B53" s="15" t="s">
        <v>132</v>
      </c>
      <c r="C53" s="16"/>
      <c r="D53" s="16"/>
      <c r="E53" s="16"/>
      <c r="F53" s="16"/>
      <c r="G53" s="16"/>
      <c r="H53" s="16"/>
      <c r="I53" s="16"/>
      <c r="J53" s="16"/>
      <c r="K53" s="6"/>
    </row>
    <row r="55" customHeight="1" spans="1:7">
      <c r="A55" s="17" t="s">
        <v>7</v>
      </c>
      <c r="B55" s="18" t="s">
        <v>55</v>
      </c>
      <c r="C55" s="19">
        <v>774</v>
      </c>
      <c r="D55" s="19">
        <v>2619</v>
      </c>
      <c r="E55" s="19"/>
      <c r="F55" s="19" t="s">
        <v>45</v>
      </c>
      <c r="G55" s="19">
        <v>1</v>
      </c>
    </row>
    <row r="56" customHeight="1" spans="1:7">
      <c r="A56" s="17" t="s">
        <v>57</v>
      </c>
      <c r="B56" s="18" t="s">
        <v>52</v>
      </c>
      <c r="C56" s="19">
        <v>1110</v>
      </c>
      <c r="D56" s="19">
        <v>2621</v>
      </c>
      <c r="E56" s="19"/>
      <c r="F56" s="19" t="s">
        <v>53</v>
      </c>
      <c r="G56" s="19">
        <v>2</v>
      </c>
    </row>
    <row r="57" customHeight="1" spans="1:7">
      <c r="A57" s="17"/>
      <c r="B57" s="20" t="s">
        <v>69</v>
      </c>
      <c r="C57" s="20">
        <v>712</v>
      </c>
      <c r="D57" s="20">
        <v>2358</v>
      </c>
      <c r="E57" s="20">
        <v>120</v>
      </c>
      <c r="F57" s="19"/>
      <c r="G57" s="19">
        <v>3</v>
      </c>
    </row>
    <row r="58" customHeight="1" spans="1:7">
      <c r="A58" s="17"/>
      <c r="B58" s="18" t="s">
        <v>73</v>
      </c>
      <c r="C58" s="19">
        <v>927</v>
      </c>
      <c r="D58" s="19">
        <v>2599</v>
      </c>
      <c r="E58" s="19"/>
      <c r="F58" s="19"/>
      <c r="G58" s="19">
        <v>4</v>
      </c>
    </row>
    <row r="59" customHeight="1" spans="1:7">
      <c r="A59" s="17"/>
      <c r="B59" s="18" t="s">
        <v>76</v>
      </c>
      <c r="C59" s="19">
        <v>775</v>
      </c>
      <c r="D59" s="19">
        <v>2606</v>
      </c>
      <c r="E59" s="19"/>
      <c r="F59" s="19"/>
      <c r="G59" s="19">
        <v>5</v>
      </c>
    </row>
    <row r="60" customHeight="1" spans="1:7">
      <c r="A60" s="17"/>
      <c r="B60" s="18" t="s">
        <v>79</v>
      </c>
      <c r="C60" s="19">
        <v>926</v>
      </c>
      <c r="D60" s="19">
        <v>2603</v>
      </c>
      <c r="E60" s="19"/>
      <c r="F60" s="19"/>
      <c r="G60" s="19">
        <v>6</v>
      </c>
    </row>
    <row r="61" customHeight="1" spans="1:7">
      <c r="A61" s="17"/>
      <c r="B61" s="18" t="s">
        <v>82</v>
      </c>
      <c r="C61" s="19">
        <v>772</v>
      </c>
      <c r="D61" s="19">
        <v>2606</v>
      </c>
      <c r="E61" s="19"/>
      <c r="F61" s="19"/>
      <c r="G61" s="19">
        <v>7</v>
      </c>
    </row>
    <row r="62" customHeight="1" spans="1:7">
      <c r="A62" s="17"/>
      <c r="B62" s="18" t="s">
        <v>84</v>
      </c>
      <c r="C62" s="19">
        <v>883</v>
      </c>
      <c r="D62" s="19">
        <v>2641</v>
      </c>
      <c r="E62" s="19"/>
      <c r="F62" s="19"/>
      <c r="G62" s="19">
        <v>8</v>
      </c>
    </row>
    <row r="63" customHeight="1" spans="1:7">
      <c r="A63" s="17"/>
      <c r="B63" s="18" t="s">
        <v>86</v>
      </c>
      <c r="C63" s="19">
        <v>957</v>
      </c>
      <c r="D63" s="19">
        <v>2642</v>
      </c>
      <c r="E63" s="19"/>
      <c r="F63" s="19"/>
      <c r="G63" s="19">
        <v>9</v>
      </c>
    </row>
    <row r="64" customHeight="1" spans="1:7">
      <c r="A64" s="17"/>
      <c r="B64" s="6" t="s">
        <v>88</v>
      </c>
      <c r="C64" s="6">
        <v>665</v>
      </c>
      <c r="D64" s="6">
        <v>1800</v>
      </c>
      <c r="E64" s="7">
        <v>130</v>
      </c>
      <c r="F64" s="7" t="s">
        <v>45</v>
      </c>
      <c r="G64" s="19">
        <v>10</v>
      </c>
    </row>
  </sheetData>
  <mergeCells count="12">
    <mergeCell ref="A1:K1"/>
    <mergeCell ref="B30:C30"/>
    <mergeCell ref="B35:J35"/>
    <mergeCell ref="B48:J48"/>
    <mergeCell ref="B49:J49"/>
    <mergeCell ref="B50:J50"/>
    <mergeCell ref="B51:J51"/>
    <mergeCell ref="B52:J52"/>
    <mergeCell ref="B53:K53"/>
    <mergeCell ref="A56:A64"/>
    <mergeCell ref="B31:B34"/>
    <mergeCell ref="L36:L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定制柜台账</vt:lpstr>
      <vt:lpstr>10-601 602</vt:lpstr>
      <vt:lpstr>9-2-502 (新)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向向</cp:lastModifiedBy>
  <dcterms:created xsi:type="dcterms:W3CDTF">2015-06-06T10:17:00Z</dcterms:created>
  <dcterms:modified xsi:type="dcterms:W3CDTF">2025-07-07T06:45:20Z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4B86076322AA4F589EFFE79D6D072145_13</vt:lpwstr>
  </property>
  <property fmtid="{D5CDD505-2E9C-101B-9397-08002B2CF9AE}" pid="3" name="KSOProductBuildVer">
    <vt:lpwstr>2052-12.1.0.21915</vt:lpwstr>
  </property>
</Properties>
</file>