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分项汇总" sheetId="2" r:id="rId1"/>
    <sheet name="报价表" sheetId="1" r:id="rId2"/>
    <sheet name="计算底稿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1" hidden="1">报价表!$A$1:$IN$21</definedName>
    <definedName name="_xlnm._FilterDatabase" localSheetId="2" hidden="1">计算底稿!$A$1:$IM$18</definedName>
    <definedName name="B主筋锚长">#REF!</definedName>
    <definedName name="POIUHB" hidden="1">[4]XLR_NoRangeSheet!$B$6</definedName>
    <definedName name="Q">"EVALUATE('汇总表（送招标中心稿）'!$J$4:$J$131)"</definedName>
    <definedName name="W">#REF!</definedName>
    <definedName name="W_mm">#REF!</definedName>
    <definedName name="XLRPARAMS_GCMC" hidden="1">#REF!</definedName>
    <definedName name="XLRPARAMS_GCMC_" hidden="1">[5]XLR_NoRangeSheet!$B$6</definedName>
    <definedName name="_000年.xls">#REF!</definedName>
    <definedName name="_001年.xls">#REF!</definedName>
    <definedName name="_002年.xls">#REF!</definedName>
    <definedName name="_1W200_">'[2]21'!$B$1:$B$802</definedName>
    <definedName name="_6.2____.44_1.27__2_1.65_7__2___2_3__2_4_7__.1__.05">#REF!</definedName>
    <definedName name="_Fill" hidden="1">#REF!</definedName>
    <definedName name="_Order1" hidden="1">255</definedName>
    <definedName name="_W200">'[1]21'!$B$1:$B$802</definedName>
    <definedName name="__W200">'[1]21'!$B$1:$B$802</definedName>
    <definedName name="___W200">'[1]21'!$B$1:$B$802</definedName>
    <definedName name="____W200">'[1]21'!$B$1:$B$802</definedName>
    <definedName name="_____W200">'[1]21'!$B$1:$B$802</definedName>
    <definedName name="______W200">'[1]21'!$B$1:$B$802</definedName>
    <definedName name="______ys3">#REF!</definedName>
    <definedName name="_____ys3">#REF!</definedName>
    <definedName name="____ys3">#REF!</definedName>
    <definedName name="___ys3">#REF!</definedName>
    <definedName name="__ys3">#REF!</definedName>
    <definedName name="_ys3">#REF!</definedName>
    <definedName name="a">#REF!</definedName>
    <definedName name="ad">'[2]21'!$A$1:$A$802</definedName>
    <definedName name="ae">'[2]21'!$B$1:$B$802</definedName>
    <definedName name="dj">#REF!</definedName>
    <definedName name="iii">#REF!</definedName>
    <definedName name="mj">[3]Sheet1!$E$137</definedName>
    <definedName name="o">#REF!</definedName>
    <definedName name="series04">#REF!</definedName>
    <definedName name="series05">#REF!</definedName>
    <definedName name="series06">#REF!</definedName>
    <definedName name="series07">#REF!</definedName>
    <definedName name="series08">#REF!</definedName>
    <definedName name="series09">#REF!</definedName>
    <definedName name="series10">#REF!</definedName>
    <definedName name="tt">#REF!</definedName>
    <definedName name="uuuuu">#REF!</definedName>
    <definedName name="人工费">VLOOKUP(#REF!,[6]清单!E11:IR65536,8,FALSE)</definedName>
    <definedName name="代码">IF(#REF!="","",COUNTA(#REF!))</definedName>
    <definedName name="利润">0%</definedName>
    <definedName name="包装运输">8</definedName>
    <definedName name="单位含量">IF(#REF!=0,,VLOOKUP(#REF!,INDIRECT("'"&amp;#REF!&amp;"'!$B$1:$J$32"),8,FALSE))</definedName>
    <definedName name="单方含量">#REF!</definedName>
    <definedName name="单方顺序">#REF!</definedName>
    <definedName name="发泡胶">13</definedName>
    <definedName name="合计">IF(#REF!="","",ROUND(SUMIF(#REF!,#REF!,#REF!),2))</definedName>
    <definedName name="吊筋角度">#REF!</definedName>
    <definedName name="吊筋锚长">#REF!</definedName>
    <definedName name="名称">IF(#REF!&lt;=MAX(#REF!),VLOOKUP(#REF!,#REF!,2,FALSE),0)</definedName>
    <definedName name="呵呵">800</definedName>
    <definedName name="型材损耗">1.13</definedName>
    <definedName name="型材类型">#REF!</definedName>
    <definedName name="垫层突出单边宽">#REF!</definedName>
    <definedName name="安装缝隙">#REF!</definedName>
    <definedName name="密封胶">5</definedName>
    <definedName name="带玻璃肋幕墙人工费">110</definedName>
    <definedName name="建筑面积">#REF!</definedName>
    <definedName name="总计含量">#REF!</definedName>
    <definedName name="总计顺序">#REF!</definedName>
    <definedName name="报价格式">#REF!</definedName>
    <definedName name="损耗系数">IF(#REF!=0,,VLOOKUP(#REF!,#REF!,9,FALSE))</definedName>
    <definedName name="排水沟深">#REF!</definedName>
    <definedName name="数量">#REF!</definedName>
    <definedName name="机械费">VLOOKUP(#REF!,[6]清单!E65514:IR65525,10,FALSE)</definedName>
    <definedName name="材料量">SUMIF(INDIRECT(#REF!&amp;"!$B$2:$B$40"),#REF!,INDIRECT(#REF!&amp;"!$i$2:$i$40"))</definedName>
    <definedName name="横明竖隐幕墙">95</definedName>
    <definedName name="欧坲">VLOOKUP(#REF!,[6]清单!E65515:IR65526,9,FALSE)</definedName>
    <definedName name="汇总表1">#REF!</definedName>
    <definedName name="玻璃损耗">1.03</definedName>
    <definedName name="电气">#REF!</definedName>
    <definedName name="百叶窗制作">25</definedName>
    <definedName name="百叶窗安装">30</definedName>
    <definedName name="百叶窗辅助">5</definedName>
    <definedName name="石材">120</definedName>
    <definedName name="税金">0%</definedName>
    <definedName name="管理费">0%</definedName>
    <definedName name="胡">#REF!</definedName>
    <definedName name="胶条">0.06</definedName>
    <definedName name="胶条损耗">1.03</definedName>
    <definedName name="腰筋锚长">#REF!</definedName>
    <definedName name="规费">0%</definedName>
    <definedName name="辅材费">VLOOKUP(#REF!,[6]清单!E65515:IR65526,9,FALSE)</definedName>
    <definedName name="钢材损耗">1.06</definedName>
    <definedName name="钢筋保护层">#REF!</definedName>
    <definedName name="铝板">75</definedName>
    <definedName name="门窗制作费">20</definedName>
    <definedName name="门窗安装费">38</definedName>
    <definedName name="隐框">100</definedName>
    <definedName name="项目单位">VLOOKUP(#REF!,[6]清单!B3:IR14,4,FALSE)</definedName>
    <definedName name="项目名称">VLOOKUP(#REF!,[6]清单!F3:IV14,3,FALSE)</definedName>
    <definedName name="ABC">#REF!</definedName>
    <definedName name="CT_01">[8]甲供材!$L$4</definedName>
    <definedName name="CT_02">[8]甲供材!$L$5</definedName>
    <definedName name="CT_03">[8]甲供材!$L$6</definedName>
    <definedName name="CT_04">[8]甲供材!$L$7</definedName>
    <definedName name="CT_05">[8]甲供材!$L$8</definedName>
    <definedName name="CT_06">[8]甲供材!$L$9</definedName>
    <definedName name="Excel_BuiltIn__FilterDatabase_6">#REF!</definedName>
    <definedName name="UP_2">'[7]乙供材（豪装）'!$J$31</definedName>
    <definedName name="WC_1">'[7]乙供材（豪装）'!$J$22</definedName>
    <definedName name="WC_2">'[7]乙供材（豪装）'!$J$23</definedName>
    <definedName name="WC_3">'[7]乙供材（豪装）'!$J$24</definedName>
    <definedName name="WC_4">'[7]乙供材（豪装）'!$J$25</definedName>
    <definedName name="WC_5">'[7]乙供材（豪装）'!$J$26</definedName>
    <definedName name="WC_6">'[7]乙供材（豪装）'!$J$27</definedName>
    <definedName name="WD_1">'[7]乙供材（豪装）'!$J$16</definedName>
    <definedName name="WD_2">'[7]乙供材（豪装）'!$J$17</definedName>
    <definedName name="WD_3">'[7]乙供材（豪装）'!$J$18</definedName>
    <definedName name="_1_2_3">#REF!</definedName>
    <definedName name="_302_台下脸盆">'[7]乙供材（豪装）'!$J$55</definedName>
    <definedName name="_302_脸盆龙头">'[7]乙供材（豪装）'!$J$56</definedName>
    <definedName name="__x1">#REF!</definedName>
    <definedName name="__ys2">#REF!</definedName>
    <definedName name="_ys1">#REF!</definedName>
    <definedName name="dw">[9]单位!$A$1:$A$24</definedName>
    <definedName name="frmCreateSheetList">[10]索引!$A$1</definedName>
    <definedName name="sdsad">#REF!</definedName>
    <definedName name="series01">#REF!</definedName>
    <definedName name="series02">#REF!</definedName>
    <definedName name="series03">#REF!</definedName>
    <definedName name="series18">#REF!</definedName>
    <definedName name="xm">[9]常用项目!$A$1:$A$65536</definedName>
    <definedName name="xvs">#REF!</definedName>
    <definedName name="zxd">#REF!</definedName>
    <definedName name="一级">#REF!</definedName>
    <definedName name="三级">#REF!</definedName>
    <definedName name="个">[15]数据!$C$2:$C$140</definedName>
    <definedName name="中空5">[11]名称!$B$5</definedName>
    <definedName name="中空5g">[11]名称!$B$6</definedName>
    <definedName name="主体">#REF!</definedName>
    <definedName name="主卫地面拼花">#REF!</definedName>
    <definedName name="乳胶漆人工">#REF!</definedName>
    <definedName name="二级">#REF!</definedName>
    <definedName name="交标_CT_01">'[7]甲供主材表（交楼标准）'!$M$6</definedName>
    <definedName name="人工挖土">#REF!</definedName>
    <definedName name="人造米黄">#REF!</definedName>
    <definedName name="价差">#REF!</definedName>
    <definedName name="仿啡网马赛克">#REF!</definedName>
    <definedName name="仿马赛克砖">#REF!</definedName>
    <definedName name="保温">#REF!</definedName>
    <definedName name="其他">[11]名称!$B$24</definedName>
    <definedName name="其他费">[11]名称!$B$29</definedName>
    <definedName name="分项工程名称">[16]数据!$F$2:$F$4</definedName>
    <definedName name="加工">[11]名称!$B$20</definedName>
    <definedName name="包装">[11]名称!$B$21</definedName>
    <definedName name="单价1">[12]综合单价表!$E$6</definedName>
    <definedName name="单价100">[12]综合单价表!$E$133</definedName>
    <definedName name="单价101">#REF!</definedName>
    <definedName name="单价102">#REF!</definedName>
    <definedName name="单价103">#REF!</definedName>
    <definedName name="单价104">#REF!</definedName>
    <definedName name="单价105">#REF!</definedName>
    <definedName name="单价106">#REF!</definedName>
    <definedName name="单价107">#REF!</definedName>
    <definedName name="单价108">#REF!</definedName>
    <definedName name="单价109">#REF!</definedName>
    <definedName name="单价11">[12]综合单价表!$E$25</definedName>
    <definedName name="单价113">[12]综合单价表!$E$149</definedName>
    <definedName name="单价114">[12]综合单价表!$E$150</definedName>
    <definedName name="单价115">[12]综合单价表!$E$151</definedName>
    <definedName name="单价119">[12]综合单价表!$E$155</definedName>
    <definedName name="单价12">[12]综合单价表!$E$26</definedName>
    <definedName name="单价127">[12]综合单价表!$E$163</definedName>
    <definedName name="单价128">[12]综合单价表!$E$164</definedName>
    <definedName name="单价13">[12]综合单价表!$E$27</definedName>
    <definedName name="单价130">[12]综合单价表!$E$166</definedName>
    <definedName name="单价131">[12]综合单价表!$E$167</definedName>
    <definedName name="单价135">[12]综合单价表!$E$172</definedName>
    <definedName name="单价136">[12]综合单价表!$E$173</definedName>
    <definedName name="单价137">[12]综合单价表!$E$174</definedName>
    <definedName name="单价139">[12]综合单价表!$E$176</definedName>
    <definedName name="单价14">[12]综合单价表!$E$28</definedName>
    <definedName name="单价157">[12]综合单价表!$E$148</definedName>
    <definedName name="单价16">[12]综合单价表!$E$30</definedName>
    <definedName name="单价18">[12]综合单价表!$E$32</definedName>
    <definedName name="单价19">[12]综合单价表!$E$33</definedName>
    <definedName name="单价2">[12]综合单价表!$E$7</definedName>
    <definedName name="单价20">[12]综合单价表!$E$34</definedName>
    <definedName name="单价2001">#REF!</definedName>
    <definedName name="单价2002">#REF!</definedName>
    <definedName name="单价2003">#REF!</definedName>
    <definedName name="单价2004">#REF!</definedName>
    <definedName name="单价2005">#REF!</definedName>
    <definedName name="单价20050">#REF!</definedName>
    <definedName name="单价2006">#REF!</definedName>
    <definedName name="单价2007">#REF!</definedName>
    <definedName name="单价2008">#REF!</definedName>
    <definedName name="单价2009">#REF!</definedName>
    <definedName name="单价201">#REF!</definedName>
    <definedName name="单价2010">#REF!</definedName>
    <definedName name="单价2011">#REF!</definedName>
    <definedName name="单价2012">#REF!</definedName>
    <definedName name="单价2013">#REF!</definedName>
    <definedName name="单价2014">#REF!</definedName>
    <definedName name="单价2015">#REF!</definedName>
    <definedName name="单价2016">#REF!</definedName>
    <definedName name="单价2017">#REF!</definedName>
    <definedName name="单价2018">#REF!</definedName>
    <definedName name="单价2019">#REF!</definedName>
    <definedName name="单价202">#REF!</definedName>
    <definedName name="单价2020">#REF!</definedName>
    <definedName name="单价2021">#REF!</definedName>
    <definedName name="单价2022">#REF!</definedName>
    <definedName name="单价2023">#REF!</definedName>
    <definedName name="单价2024">#REF!</definedName>
    <definedName name="单价2025">#REF!</definedName>
    <definedName name="单价2026">#REF!</definedName>
    <definedName name="单价2027">#REF!</definedName>
    <definedName name="单价2028">#REF!</definedName>
    <definedName name="单价2029">#REF!</definedName>
    <definedName name="单价203">#REF!</definedName>
    <definedName name="单价2030">#REF!</definedName>
    <definedName name="单价2031">#REF!</definedName>
    <definedName name="单价2032">#REF!</definedName>
    <definedName name="单价2033">#REF!</definedName>
    <definedName name="单价2034">#REF!</definedName>
    <definedName name="单价2035">#REF!</definedName>
    <definedName name="单价2036">#REF!</definedName>
    <definedName name="单价2037">#REF!</definedName>
    <definedName name="单价2038">#REF!</definedName>
    <definedName name="单价2039">#REF!</definedName>
    <definedName name="单价204">#REF!</definedName>
    <definedName name="单价2040">#REF!</definedName>
    <definedName name="单价2041">#REF!</definedName>
    <definedName name="单价205">#REF!</definedName>
    <definedName name="单价2050">#REF!</definedName>
    <definedName name="单价206">#REF!</definedName>
    <definedName name="单价207">#REF!</definedName>
    <definedName name="单价208">#REF!</definedName>
    <definedName name="单价209">#REF!</definedName>
    <definedName name="单价210">#REF!</definedName>
    <definedName name="单价211">#REF!</definedName>
    <definedName name="单价212">#REF!</definedName>
    <definedName name="单价213">#REF!</definedName>
    <definedName name="单价214">#REF!</definedName>
    <definedName name="单价215">#REF!</definedName>
    <definedName name="单价216">#REF!</definedName>
    <definedName name="单价217">#REF!</definedName>
    <definedName name="单价2171">#REF!</definedName>
    <definedName name="单价218">#REF!</definedName>
    <definedName name="单价219">#REF!</definedName>
    <definedName name="单价22">[12]综合单价表!$E$37</definedName>
    <definedName name="单价220">#REF!</definedName>
    <definedName name="单价221">#REF!</definedName>
    <definedName name="单价222">#REF!</definedName>
    <definedName name="单价223">#REF!</definedName>
    <definedName name="单价224">#REF!</definedName>
    <definedName name="单价225">#REF!</definedName>
    <definedName name="单价226">#REF!</definedName>
    <definedName name="单价227">#REF!</definedName>
    <definedName name="单价228">#REF!</definedName>
    <definedName name="单价229">#REF!</definedName>
    <definedName name="单价23">[12]综合单价表!$E$38</definedName>
    <definedName name="单价230">#REF!</definedName>
    <definedName name="单价231">#REF!</definedName>
    <definedName name="单价234">#REF!</definedName>
    <definedName name="单价235">#REF!</definedName>
    <definedName name="单价236">#REF!</definedName>
    <definedName name="单价237">#REF!</definedName>
    <definedName name="单价238">#REF!</definedName>
    <definedName name="单价239">#REF!</definedName>
    <definedName name="单价2391">#REF!</definedName>
    <definedName name="单价24">[12]综合单价表!$E$39</definedName>
    <definedName name="单价240">#REF!</definedName>
    <definedName name="单价241">#REF!</definedName>
    <definedName name="单价242">#REF!</definedName>
    <definedName name="单价243">#REF!</definedName>
    <definedName name="单价244">#REF!</definedName>
    <definedName name="单价245">#REF!</definedName>
    <definedName name="单价246">#REF!</definedName>
    <definedName name="单价247">#REF!</definedName>
    <definedName name="单价248">#REF!</definedName>
    <definedName name="单价249">#REF!</definedName>
    <definedName name="单价250">#REF!</definedName>
    <definedName name="单价251">#REF!</definedName>
    <definedName name="单价254">#REF!</definedName>
    <definedName name="单价255">#REF!</definedName>
    <definedName name="单价256">#REF!</definedName>
    <definedName name="单价257">#REF!</definedName>
    <definedName name="单价258">#REF!</definedName>
    <definedName name="单价259">#REF!</definedName>
    <definedName name="单价26">[12]综合单价表!$E$43</definedName>
    <definedName name="单价27">[12]综合单价表!$E$44</definedName>
    <definedName name="单价28">[12]综合单价表!$E$45</definedName>
    <definedName name="单价281">#REF!</definedName>
    <definedName name="单价282">#REF!</definedName>
    <definedName name="单价283">#REF!</definedName>
    <definedName name="单价284">#REF!</definedName>
    <definedName name="单价285">#REF!</definedName>
    <definedName name="单价286">#REF!</definedName>
    <definedName name="单价287">#REF!</definedName>
    <definedName name="单价29">[12]综合单价表!$E$46</definedName>
    <definedName name="单价30">[12]综合单价表!$E$48</definedName>
    <definedName name="单价301">#REF!</definedName>
    <definedName name="单价302">#REF!</definedName>
    <definedName name="单价303">#REF!</definedName>
    <definedName name="单价304">#REF!</definedName>
    <definedName name="单价305">#REF!</definedName>
    <definedName name="单价306">#REF!</definedName>
    <definedName name="单价307">#REF!</definedName>
    <definedName name="单价308">#REF!</definedName>
    <definedName name="单价309">#REF!</definedName>
    <definedName name="单价310">#REF!</definedName>
    <definedName name="单价311">#REF!</definedName>
    <definedName name="单价312">#REF!</definedName>
    <definedName name="单价313">#REF!</definedName>
    <definedName name="单价314">#REF!</definedName>
    <definedName name="单价315">#REF!</definedName>
    <definedName name="单价32">[12]综合单价表!$E$52</definedName>
    <definedName name="单价33">[12]综合单价表!$E$53</definedName>
    <definedName name="单价34">[12]综合单价表!$E$54</definedName>
    <definedName name="单价35">[12]综合单价表!$E$55</definedName>
    <definedName name="单价37">[12]综合单价表!$E$57</definedName>
    <definedName name="单价39">[12]综合单价表!$E$59</definedName>
    <definedName name="单价4">[12]综合单价表!$E$14</definedName>
    <definedName name="单价40">[12]综合单价表!$E$60</definedName>
    <definedName name="单价401">#REF!</definedName>
    <definedName name="单价42">[12]综合单价表!$E$62</definedName>
    <definedName name="单价46">#REF!</definedName>
    <definedName name="单价5">[12]综合单价表!$E$16</definedName>
    <definedName name="单价501">#REF!</definedName>
    <definedName name="单价502">#REF!</definedName>
    <definedName name="单价503">#REF!</definedName>
    <definedName name="单价504">#REF!</definedName>
    <definedName name="单价505">#REF!</definedName>
    <definedName name="单价506">#REF!</definedName>
    <definedName name="单价507">#REF!</definedName>
    <definedName name="单价508">#REF!</definedName>
    <definedName name="单价509">#REF!</definedName>
    <definedName name="单价510">#REF!</definedName>
    <definedName name="单价511">#REF!</definedName>
    <definedName name="单价54">[12]综合单价表!$E$76</definedName>
    <definedName name="单价55">[12]综合单价表!$E$77</definedName>
    <definedName name="单价56">[12]综合单价表!$E$80</definedName>
    <definedName name="单价57">[12]综合单价表!$E$81</definedName>
    <definedName name="单价58">[12]综合单价表!$E$82</definedName>
    <definedName name="单价6">[12]综合单价表!$E$17</definedName>
    <definedName name="单价601">#REF!</definedName>
    <definedName name="单价602">#REF!</definedName>
    <definedName name="单价603">#REF!</definedName>
    <definedName name="单价606">#REF!</definedName>
    <definedName name="单价607">#REF!</definedName>
    <definedName name="单价608">#REF!</definedName>
    <definedName name="单价609">#REF!</definedName>
    <definedName name="单价61">[12]综合单价表!$E$85</definedName>
    <definedName name="单价610">#REF!</definedName>
    <definedName name="单价611">#REF!</definedName>
    <definedName name="单价612">#REF!</definedName>
    <definedName name="单价613">#REF!</definedName>
    <definedName name="单价614">#REF!</definedName>
    <definedName name="单价615">#REF!</definedName>
    <definedName name="单价616">#REF!</definedName>
    <definedName name="单价62">[12]综合单价表!$E$86</definedName>
    <definedName name="单价621">#REF!</definedName>
    <definedName name="单价622">#REF!</definedName>
    <definedName name="单价623">#REF!</definedName>
    <definedName name="单价63">[12]综合单价表!$E$92</definedName>
    <definedName name="单价631">#REF!</definedName>
    <definedName name="单价632">#REF!</definedName>
    <definedName name="单价633">#REF!</definedName>
    <definedName name="单价634">#REF!</definedName>
    <definedName name="单价635">#REF!</definedName>
    <definedName name="单价636">#REF!</definedName>
    <definedName name="单价637">#REF!</definedName>
    <definedName name="单价638">#REF!</definedName>
    <definedName name="单价639">#REF!</definedName>
    <definedName name="单价64">[12]综合单价表!$E$93</definedName>
    <definedName name="单价645">#REF!</definedName>
    <definedName name="单价646">#REF!</definedName>
    <definedName name="单价647">#REF!</definedName>
    <definedName name="单价648">#REF!</definedName>
    <definedName name="单价649">#REF!</definedName>
    <definedName name="单价66">#REF!</definedName>
    <definedName name="单价661">#REF!</definedName>
    <definedName name="单价662">#REF!</definedName>
    <definedName name="单价663">#REF!</definedName>
    <definedName name="单价664">#REF!</definedName>
    <definedName name="单价665">#REF!</definedName>
    <definedName name="单价666">#REF!</definedName>
    <definedName name="单价67">#REF!</definedName>
    <definedName name="单价7">[12]综合单价表!$E$20</definedName>
    <definedName name="单价701">#REF!</definedName>
    <definedName name="单价703">#REF!</definedName>
    <definedName name="单价704">#REF!</definedName>
    <definedName name="单价705">#REF!</definedName>
    <definedName name="单价706">#REF!</definedName>
    <definedName name="单价711">#REF!</definedName>
    <definedName name="单价716">#REF!</definedName>
    <definedName name="单价721">#REF!</definedName>
    <definedName name="单价722">#REF!</definedName>
    <definedName name="单价723">#REF!</definedName>
    <definedName name="单价724">#REF!</definedName>
    <definedName name="单价725">#REF!</definedName>
    <definedName name="单价726">#REF!</definedName>
    <definedName name="单价727">#REF!</definedName>
    <definedName name="单价728">#REF!</definedName>
    <definedName name="单价73">[12]综合单价表!$E$103</definedName>
    <definedName name="单价74">[12]综合单价表!$E$104</definedName>
    <definedName name="单价741">#REF!</definedName>
    <definedName name="单价742">#REF!</definedName>
    <definedName name="单价743">#REF!</definedName>
    <definedName name="单价744">#REF!</definedName>
    <definedName name="单价745">#REF!</definedName>
    <definedName name="单价75">[12]综合单价表!$E$105</definedName>
    <definedName name="单价76">[12]综合单价表!$E$106</definedName>
    <definedName name="单价77">[12]综合单价表!$E$107</definedName>
    <definedName name="单价78">[12]综合单价表!$E$108</definedName>
    <definedName name="单价79">[12]综合单价表!$E$110</definedName>
    <definedName name="单价8">[12]综合单价表!$E$21</definedName>
    <definedName name="单价80">[12]综合单价表!$E$111</definedName>
    <definedName name="单价801">#REF!</definedName>
    <definedName name="单价802">#REF!</definedName>
    <definedName name="单价803">#REF!</definedName>
    <definedName name="单价804">#REF!</definedName>
    <definedName name="单价805">#REF!</definedName>
    <definedName name="单价806">#REF!</definedName>
    <definedName name="单价81">[12]综合单价表!$E$112</definedName>
    <definedName name="单价82">[12]综合单价表!$E$113</definedName>
    <definedName name="单价821">#REF!</definedName>
    <definedName name="单价822">#REF!</definedName>
    <definedName name="单价823">#REF!</definedName>
    <definedName name="单价824">#REF!</definedName>
    <definedName name="单价825">#REF!</definedName>
    <definedName name="单价826">#REF!</definedName>
    <definedName name="单价827">#REF!</definedName>
    <definedName name="单价828">#REF!</definedName>
    <definedName name="单价829">#REF!</definedName>
    <definedName name="单价85">[12]综合单价表!$E$116</definedName>
    <definedName name="单价86">[12]综合单价表!$E$117</definedName>
    <definedName name="单价87">[12]综合单价表!$E$119</definedName>
    <definedName name="单价89">[12]综合单价表!$E$121</definedName>
    <definedName name="单价90">[12]综合单价表!$E$122</definedName>
    <definedName name="单价93">[12]综合单价表!$E$126</definedName>
    <definedName name="单价94">[12]综合单价表!$E$127</definedName>
    <definedName name="单价95">[12]综合单价表!$E$128</definedName>
    <definedName name="单价96">[12]综合单价表!$E$129</definedName>
    <definedName name="单价97">[12]综合单价表!$E$130</definedName>
    <definedName name="单价98">[12]综合单价表!$E$131</definedName>
    <definedName name="单价99">[12]综合单价表!$E$132</definedName>
    <definedName name="单位">[16]数据!$A$2:$A$16</definedName>
    <definedName name="卡布奇诺">'[7]乙供材（豪装）'!$J$11</definedName>
    <definedName name="卧室门及门套及五金">[8]甲供材!$L$10</definedName>
    <definedName name="卫生间陶粒回填">#REF!</definedName>
    <definedName name="厕纸架">'[7]乙供材（豪装）'!$J$66</definedName>
    <definedName name="厨房木门及门套及五金">[8]甲供材!$L$11</definedName>
    <definedName name="双层石膏板人工">#REF!</definedName>
    <definedName name="发泡剂">[11]名称!$B$18</definedName>
    <definedName name="变配电">#REF!</definedName>
    <definedName name="台下脸盆">'[7]乙供材（豪装）'!$J$57</definedName>
    <definedName name="合资胶合板12mm">#REF!</definedName>
    <definedName name="合资胶合板15mm">#REF!</definedName>
    <definedName name="合资胶合板18mm">#REF!</definedName>
    <definedName name="合资胶合板9mm">#REF!</definedName>
    <definedName name="啡慕斯">#REF!</definedName>
    <definedName name="土建10001">#REF!</definedName>
    <definedName name="土建10002">#REF!</definedName>
    <definedName name="土建10003">#REF!</definedName>
    <definedName name="土建10004">#REF!</definedName>
    <definedName name="土建10005">#REF!</definedName>
    <definedName name="土建10006">#REF!</definedName>
    <definedName name="土建10007">#REF!</definedName>
    <definedName name="土建10008">#REF!</definedName>
    <definedName name="土建10009">#REF!</definedName>
    <definedName name="土建10010">#REF!</definedName>
    <definedName name="土建10011">#REF!</definedName>
    <definedName name="土建2046.">#REF!</definedName>
    <definedName name="土建21001">#REF!</definedName>
    <definedName name="土建21002">#REF!</definedName>
    <definedName name="土建21003">#REF!</definedName>
    <definedName name="土建21004">#REF!</definedName>
    <definedName name="土建21005">#REF!</definedName>
    <definedName name="土建21006">#REF!</definedName>
    <definedName name="土建21007">#REF!</definedName>
    <definedName name="土建21008">#REF!</definedName>
    <definedName name="土建21009">#REF!</definedName>
    <definedName name="土建21010">#REF!</definedName>
    <definedName name="土建21011">#REF!</definedName>
    <definedName name="土建21012">#REF!</definedName>
    <definedName name="土建21013">#REF!</definedName>
    <definedName name="土建21014">#REF!</definedName>
    <definedName name="土建21015">#REF!</definedName>
    <definedName name="土建21016">#REF!</definedName>
    <definedName name="土建21017">#REF!</definedName>
    <definedName name="土建21018">#REF!</definedName>
    <definedName name="土建21019">#REF!</definedName>
    <definedName name="土建21020">#REF!</definedName>
    <definedName name="土建21021">#REF!</definedName>
    <definedName name="土建21022">#REF!</definedName>
    <definedName name="土建21023">#REF!</definedName>
    <definedName name="土建21024">#REF!</definedName>
    <definedName name="土建21025">#REF!</definedName>
    <definedName name="土建21026">#REF!</definedName>
    <definedName name="土建21027">#REF!</definedName>
    <definedName name="土建21028">#REF!</definedName>
    <definedName name="土建21029">#REF!</definedName>
    <definedName name="土建21030">#REF!</definedName>
    <definedName name="土建21031">#REF!</definedName>
    <definedName name="土建21032">#REF!</definedName>
    <definedName name="土建21033">#REF!</definedName>
    <definedName name="土建21034">#REF!</definedName>
    <definedName name="土建21035">#REF!</definedName>
    <definedName name="土建21036">#REF!</definedName>
    <definedName name="土建21037">#REF!</definedName>
    <definedName name="土建21038">#REF!</definedName>
    <definedName name="土建21039">#REF!</definedName>
    <definedName name="土建21040">#REF!</definedName>
    <definedName name="土建21041">#REF!</definedName>
    <definedName name="土建21042">#REF!</definedName>
    <definedName name="土建21043">#REF!</definedName>
    <definedName name="土建21044">#REF!</definedName>
    <definedName name="土建21045">#REF!</definedName>
    <definedName name="土建21046">#REF!</definedName>
    <definedName name="土建21047">#REF!</definedName>
    <definedName name="土建21048">#REF!</definedName>
    <definedName name="土建21049">#REF!</definedName>
    <definedName name="土建21050">#REF!</definedName>
    <definedName name="土建21051">#REF!</definedName>
    <definedName name="土建21052">#REF!</definedName>
    <definedName name="土建21053">#REF!</definedName>
    <definedName name="土建21054">#REF!</definedName>
    <definedName name="土建21055">#REF!</definedName>
    <definedName name="土建21056">#REF!</definedName>
    <definedName name="土建21057">#REF!</definedName>
    <definedName name="土建21058">#REF!</definedName>
    <definedName name="土建21059">#REF!</definedName>
    <definedName name="土建21060">#REF!</definedName>
    <definedName name="土建21061">#REF!</definedName>
    <definedName name="土建21062">#REF!</definedName>
    <definedName name="土建21063">#REF!</definedName>
    <definedName name="土建21064">#REF!</definedName>
    <definedName name="土建21065">#REF!</definedName>
    <definedName name="土建21066">#REF!</definedName>
    <definedName name="土建21067">#REF!</definedName>
    <definedName name="土建21068">#REF!</definedName>
    <definedName name="土建21069">#REF!</definedName>
    <definedName name="土建21070">#REF!</definedName>
    <definedName name="土建21071">#REF!</definedName>
    <definedName name="土建21072">#REF!</definedName>
    <definedName name="土建21073">#REF!</definedName>
    <definedName name="土建21074">#REF!</definedName>
    <definedName name="土建21075">#REF!</definedName>
    <definedName name="土建21076">#REF!</definedName>
    <definedName name="土建21077">#REF!</definedName>
    <definedName name="土建21078">#REF!</definedName>
    <definedName name="土建21079">#REF!</definedName>
    <definedName name="土建21080">#REF!</definedName>
    <definedName name="土建21081">#REF!</definedName>
    <definedName name="土建21082">#REF!</definedName>
    <definedName name="土建21083">#REF!</definedName>
    <definedName name="土建21084">#REF!</definedName>
    <definedName name="土建21085">#REF!</definedName>
    <definedName name="土建21086">#REF!</definedName>
    <definedName name="土建21087">#REF!</definedName>
    <definedName name="土建21088">#REF!</definedName>
    <definedName name="土建21089">#REF!</definedName>
    <definedName name="土建21090">#REF!</definedName>
    <definedName name="土建21091">#REF!</definedName>
    <definedName name="土建21092">#REF!</definedName>
    <definedName name="土建21093">#REF!</definedName>
    <definedName name="土建21094">#REF!</definedName>
    <definedName name="土建21095">#REF!</definedName>
    <definedName name="土建21096">#REF!</definedName>
    <definedName name="土建21097">#REF!</definedName>
    <definedName name="土建21098">#REF!</definedName>
    <definedName name="土建21099">#REF!</definedName>
    <definedName name="土建21100">#REF!</definedName>
    <definedName name="土建21101">#REF!</definedName>
    <definedName name="土建21101.">#REF!</definedName>
    <definedName name="土建22001">#REF!</definedName>
    <definedName name="土建22002">#REF!</definedName>
    <definedName name="土建22003">#REF!</definedName>
    <definedName name="土建22004">#REF!</definedName>
    <definedName name="土建22005">#REF!</definedName>
    <definedName name="土建22006">#REF!</definedName>
    <definedName name="土建22007">#REF!</definedName>
    <definedName name="土建22008">#REF!</definedName>
    <definedName name="土建22009">#REF!</definedName>
    <definedName name="土建22010">#REF!</definedName>
    <definedName name="土建23001">#REF!</definedName>
    <definedName name="土建23002">#REF!</definedName>
    <definedName name="土建23003">#REF!</definedName>
    <definedName name="土建23004">#REF!</definedName>
    <definedName name="土建23005">#REF!</definedName>
    <definedName name="土建23006">#REF!</definedName>
    <definedName name="土建23007">#REF!</definedName>
    <definedName name="土建23008">#REF!</definedName>
    <definedName name="土建23009">#REF!</definedName>
    <definedName name="土建23010">#REF!</definedName>
    <definedName name="土建23011">#REF!</definedName>
    <definedName name="土建23012">#REF!</definedName>
    <definedName name="土建23013">#REF!</definedName>
    <definedName name="土建23014">#REF!</definedName>
    <definedName name="土建23015">#REF!</definedName>
    <definedName name="土建23016">#REF!</definedName>
    <definedName name="土建23017">#REF!</definedName>
    <definedName name="土建23018">#REF!</definedName>
    <definedName name="土建23019">#REF!</definedName>
    <definedName name="土建23020">#REF!</definedName>
    <definedName name="土建23021">#REF!</definedName>
    <definedName name="土建23022">#REF!</definedName>
    <definedName name="土建23023">#REF!</definedName>
    <definedName name="土建23024">#REF!</definedName>
    <definedName name="土建23025">#REF!</definedName>
    <definedName name="土建23026">#REF!</definedName>
    <definedName name="土建23027">#REF!</definedName>
    <definedName name="土建23028">#REF!</definedName>
    <definedName name="土建23029">#REF!</definedName>
    <definedName name="土建23030">#REF!</definedName>
    <definedName name="土建23031">#REF!</definedName>
    <definedName name="土建23032">#REF!</definedName>
    <definedName name="土建23033">#REF!</definedName>
    <definedName name="土建23034">#REF!</definedName>
    <definedName name="土建23035">#REF!</definedName>
    <definedName name="土建23036">#REF!</definedName>
    <definedName name="土建23037">#REF!</definedName>
    <definedName name="土建23038">#REF!</definedName>
    <definedName name="土建23039">#REF!</definedName>
    <definedName name="土建23040">#REF!</definedName>
    <definedName name="土建23041">#REF!</definedName>
    <definedName name="土建23042">#REF!</definedName>
    <definedName name="土建23043">#REF!</definedName>
    <definedName name="土建23043.">#REF!</definedName>
    <definedName name="土建23043。">#REF!</definedName>
    <definedName name="土建23044">#REF!</definedName>
    <definedName name="土建23044.">#REF!</definedName>
    <definedName name="土建23045">#REF!</definedName>
    <definedName name="土建23045.">#REF!</definedName>
    <definedName name="土建23046">#REF!</definedName>
    <definedName name="土建23046.">#REF!</definedName>
    <definedName name="土建23047">#REF!</definedName>
    <definedName name="土建23047.">#REF!</definedName>
    <definedName name="土建23048">#REF!</definedName>
    <definedName name="土建23048.">#REF!</definedName>
    <definedName name="土建23049">#REF!</definedName>
    <definedName name="土建23049.">#REF!</definedName>
    <definedName name="土建23050">#REF!</definedName>
    <definedName name="土建23050.">#REF!</definedName>
    <definedName name="土建23051">#REF!</definedName>
    <definedName name="土建23051.">#REF!</definedName>
    <definedName name="土建23052">#REF!</definedName>
    <definedName name="土建23052.">#REF!</definedName>
    <definedName name="土建30001">#REF!</definedName>
    <definedName name="土建30002">#REF!</definedName>
    <definedName name="土建30003">#REF!</definedName>
    <definedName name="土建30004">#REF!</definedName>
    <definedName name="土建30005">#REF!</definedName>
    <definedName name="土建30006">#REF!</definedName>
    <definedName name="土建30007">#REF!</definedName>
    <definedName name="土建30008">#REF!</definedName>
    <definedName name="土建30009">#REF!</definedName>
    <definedName name="土建30010">#REF!</definedName>
    <definedName name="土建30011">#REF!</definedName>
    <definedName name="土建30012">#REF!</definedName>
    <definedName name="土建30013">#REF!</definedName>
    <definedName name="土建30014">#REF!</definedName>
    <definedName name="土建30015">#REF!</definedName>
    <definedName name="土建30016">#REF!</definedName>
    <definedName name="土建30017">#REF!</definedName>
    <definedName name="土建30018">#REF!</definedName>
    <definedName name="土建30019">#REF!</definedName>
    <definedName name="土建30020">#REF!</definedName>
    <definedName name="土建30021">#REF!</definedName>
    <definedName name="土建30022">#REF!</definedName>
    <definedName name="土建30023">#REF!</definedName>
    <definedName name="土建30024">#REF!</definedName>
    <definedName name="土建30025">#REF!</definedName>
    <definedName name="土建30026">#REF!</definedName>
    <definedName name="土建30027">#REF!</definedName>
    <definedName name="土建30028">#REF!</definedName>
    <definedName name="土建30029">#REF!</definedName>
    <definedName name="土建40001">#REF!</definedName>
    <definedName name="土建50001">#REF!</definedName>
    <definedName name="土建50002">#REF!</definedName>
    <definedName name="土建50003">#REF!</definedName>
    <definedName name="土建50004">#REF!</definedName>
    <definedName name="土建50005">#REF!</definedName>
    <definedName name="土建50006">#REF!</definedName>
    <definedName name="土建50007">#REF!</definedName>
    <definedName name="土建50008">#REF!</definedName>
    <definedName name="土建50009">#REF!</definedName>
    <definedName name="土建50010">#REF!</definedName>
    <definedName name="土建50010.">#REF!</definedName>
    <definedName name="土建50011">#REF!</definedName>
    <definedName name="土建50012">#REF!</definedName>
    <definedName name="土建50013">#REF!</definedName>
    <definedName name="土建50014">#REF!</definedName>
    <definedName name="土建50015">#REF!</definedName>
    <definedName name="土建50016">#REF!</definedName>
    <definedName name="土建5010">#REF!</definedName>
    <definedName name="土建60001">#REF!</definedName>
    <definedName name="土建60002">#REF!</definedName>
    <definedName name="土建60003">#REF!</definedName>
    <definedName name="土建60004">#REF!</definedName>
    <definedName name="土建60005">#REF!</definedName>
    <definedName name="土建60006">#REF!</definedName>
    <definedName name="土建60007">#REF!</definedName>
    <definedName name="土建60008">#REF!</definedName>
    <definedName name="土建60009">#REF!</definedName>
    <definedName name="土建60010">#REF!</definedName>
    <definedName name="土建60011">#REF!</definedName>
    <definedName name="土建60012">#REF!</definedName>
    <definedName name="土建60013">#REF!</definedName>
    <definedName name="土建60014">#REF!</definedName>
    <definedName name="土建60015">#REF!</definedName>
    <definedName name="土建60016">#REF!</definedName>
    <definedName name="土建60017">#REF!</definedName>
    <definedName name="土建60018">#REF!</definedName>
    <definedName name="土建60019">#REF!</definedName>
    <definedName name="土建60020">#REF!</definedName>
    <definedName name="土建60021">#REF!</definedName>
    <definedName name="土建60022">#REF!</definedName>
    <definedName name="土建60023">#REF!</definedName>
    <definedName name="土建60024">#REF!</definedName>
    <definedName name="土建60025">#REF!</definedName>
    <definedName name="土建60026">#REF!</definedName>
    <definedName name="土建60027">#REF!</definedName>
    <definedName name="土建60028">#REF!</definedName>
    <definedName name="土建60029">#REF!</definedName>
    <definedName name="土建60030">#REF!</definedName>
    <definedName name="土建60031">#REF!</definedName>
    <definedName name="土建60032">#REF!</definedName>
    <definedName name="土建60033">#REF!</definedName>
    <definedName name="土建60034">#REF!</definedName>
    <definedName name="土建60035">#REF!</definedName>
    <definedName name="土建60036">#REF!</definedName>
    <definedName name="土建60037">#REF!</definedName>
    <definedName name="土建60038">#REF!</definedName>
    <definedName name="土建60039">#REF!</definedName>
    <definedName name="土建60040">#REF!</definedName>
    <definedName name="土建60041">#REF!</definedName>
    <definedName name="土建60042">#REF!</definedName>
    <definedName name="土建60043">#REF!</definedName>
    <definedName name="土建60044">#REF!</definedName>
    <definedName name="土建60045">#REF!</definedName>
    <definedName name="土建60046">#REF!</definedName>
    <definedName name="土建60047">#REF!</definedName>
    <definedName name="土建60048">#REF!</definedName>
    <definedName name="土建60049">#REF!</definedName>
    <definedName name="土建60050">#REF!</definedName>
    <definedName name="土建60051">#REF!</definedName>
    <definedName name="土建60052">#REF!</definedName>
    <definedName name="土建60053">#REF!</definedName>
    <definedName name="土建60054">#REF!</definedName>
    <definedName name="土建60055">#REF!</definedName>
    <definedName name="土建60056">#REF!</definedName>
    <definedName name="土建60057">#REF!</definedName>
    <definedName name="土建60058">#REF!</definedName>
    <definedName name="土建60059">#REF!</definedName>
    <definedName name="土建60060">#REF!</definedName>
    <definedName name="土建60061">#REF!</definedName>
    <definedName name="土建60062">#REF!</definedName>
    <definedName name="土建60063">#REF!</definedName>
    <definedName name="土建60064">#REF!</definedName>
    <definedName name="土建60065">#REF!</definedName>
    <definedName name="土建60066">#REF!</definedName>
    <definedName name="土建60067">#REF!</definedName>
    <definedName name="土建60068">#REF!</definedName>
    <definedName name="土建60069">#REF!</definedName>
    <definedName name="土建60070">#REF!</definedName>
    <definedName name="土建60071">#REF!</definedName>
    <definedName name="土建60072">#REF!</definedName>
    <definedName name="土建60073">#REF!</definedName>
    <definedName name="土建60074">#REF!</definedName>
    <definedName name="土建60075">#REF!</definedName>
    <definedName name="土建60076">#REF!</definedName>
    <definedName name="土建60077">#REF!</definedName>
    <definedName name="土建70001">#REF!</definedName>
    <definedName name="土建70002">#REF!</definedName>
    <definedName name="土建70003">#REF!</definedName>
    <definedName name="土建70004">#REF!</definedName>
    <definedName name="土建70005">#REF!</definedName>
    <definedName name="土建70006">#REF!</definedName>
    <definedName name="土建70007">#REF!</definedName>
    <definedName name="土建70008">#REF!</definedName>
    <definedName name="土建70009">#REF!</definedName>
    <definedName name="土建70010">#REF!</definedName>
    <definedName name="土建70011">#REF!</definedName>
    <definedName name="土建70012">#REF!</definedName>
    <definedName name="土建70013">#REF!</definedName>
    <definedName name="土建70014">#REF!</definedName>
    <definedName name="土建70015">#REF!</definedName>
    <definedName name="土建70016">#REF!</definedName>
    <definedName name="土建70017">#REF!</definedName>
    <definedName name="土建70018">#REF!</definedName>
    <definedName name="土建70019">#REF!</definedName>
    <definedName name="土建70020">#REF!</definedName>
    <definedName name="土建70021">#REF!</definedName>
    <definedName name="土建70022">#REF!</definedName>
    <definedName name="土建70023">#REF!</definedName>
    <definedName name="土建70024">#REF!</definedName>
    <definedName name="土建70025">#REF!</definedName>
    <definedName name="土建70026">#REF!</definedName>
    <definedName name="土建70027">#REF!</definedName>
    <definedName name="土建80001">#REF!</definedName>
    <definedName name="土建80002">#REF!</definedName>
    <definedName name="土建80003">#REF!</definedName>
    <definedName name="土建80004">#REF!</definedName>
    <definedName name="土建80005">#REF!</definedName>
    <definedName name="土建80006">#REF!</definedName>
    <definedName name="土建80007">#REF!</definedName>
    <definedName name="土建80008">#REF!</definedName>
    <definedName name="土建80009">#REF!</definedName>
    <definedName name="土建80010">#REF!</definedName>
    <definedName name="土建80011">#REF!</definedName>
    <definedName name="土建80012">#REF!</definedName>
    <definedName name="土建80013">#REF!</definedName>
    <definedName name="土建80014">#REF!</definedName>
    <definedName name="土建80015">#REF!</definedName>
    <definedName name="土建80016">#REF!</definedName>
    <definedName name="土建80017">#REF!</definedName>
    <definedName name="土方">#REF!</definedName>
    <definedName name="地坪标高">#REF!</definedName>
    <definedName name="地面">#REF!</definedName>
    <definedName name="地面工程">#REF!</definedName>
    <definedName name="地面石材人工">#REF!</definedName>
    <definedName name="地面石材铺贴">#REF!</definedName>
    <definedName name="埃特板">#REF!</definedName>
    <definedName name="埃特板人工">#REF!</definedName>
    <definedName name="墙">#REF!</definedName>
    <definedName name="墙200模">#REF!</definedName>
    <definedName name="墙500模">#REF!</definedName>
    <definedName name="墙地砖人工">#REF!</definedName>
    <definedName name="墙纸">#REF!</definedName>
    <definedName name="墙纸人工">#REF!</definedName>
    <definedName name="墙身">#REF!</definedName>
    <definedName name="墙身工程">#REF!</definedName>
    <definedName name="墙面石材人工">#REF!</definedName>
    <definedName name="墙面石材铺贴">#REF!</definedName>
    <definedName name="复式">#REF!</definedName>
    <definedName name="外墙底漆">#REF!</definedName>
    <definedName name="外墙胶">[11]名称!$B$17</definedName>
    <definedName name="外墙腻子">#REF!</definedName>
    <definedName name="外墙面漆">#REF!</definedName>
    <definedName name="外涂">#REF!</definedName>
    <definedName name="外面砖">#REF!</definedName>
    <definedName name="多乐士配得丽底漆">#REF!</definedName>
    <definedName name="多乐士配得丽面漆">#REF!</definedName>
    <definedName name="大哥和环境是减肥">#REF!</definedName>
    <definedName name="大堂射灯">#REF!</definedName>
    <definedName name="大堂筒灯">#REF!</definedName>
    <definedName name="大堂花灯">#REF!</definedName>
    <definedName name="天棚">#REF!</definedName>
    <definedName name="天沟">#REF!</definedName>
    <definedName name="天花工程">#REF!</definedName>
    <definedName name="天花灯槽">#REF!</definedName>
    <definedName name="天花石膏线C1_450A">#REF!</definedName>
    <definedName name="天花石膏线C1_450B">#REF!</definedName>
    <definedName name="天花窗帘盒人工">#REF!</definedName>
    <definedName name="安装">#REF!</definedName>
    <definedName name="审核单位">""</definedName>
    <definedName name="层数高度">""</definedName>
    <definedName name="屋面">#REF!</definedName>
    <definedName name="山西黑">#REF!</definedName>
    <definedName name="工程名称">"东塔01户型水电安装（装修部分含二次预埋）"</definedName>
    <definedName name="工程类别">""</definedName>
    <definedName name="巴西木纹">'[7]乙供材（豪装）'!$J$7</definedName>
    <definedName name="帕斯高灰">'[7]乙供材（豪装）'!$J$12</definedName>
    <definedName name="帝皇米黄石">#REF!</definedName>
    <definedName name="平开窗">[11]名称!$B$10</definedName>
    <definedName name="建筑">#REF!</definedName>
    <definedName name="建筑装饰">#REF!</definedName>
    <definedName name="建设单位">""</definedName>
    <definedName name="异柱模">#REF!</definedName>
    <definedName name="弱电智能化">#REF!</definedName>
    <definedName name="总措施">[14]总措施项目!$G$11</definedName>
    <definedName name="承台">#REF!</definedName>
    <definedName name="承台编号">#REF!</definedName>
    <definedName name="护栏">#REF!</definedName>
    <definedName name="拆除工程">#REF!</definedName>
    <definedName name="拉丝不锈钢">#REF!</definedName>
    <definedName name="挡水石人工">#REF!</definedName>
    <definedName name="挪威森林">'[7]乙供材（豪装）'!$J$5</definedName>
    <definedName name="损耗">[11]名称!$B$32</definedName>
    <definedName name="排气扇">#REF!</definedName>
    <definedName name="断热">[11]名称!$B$3</definedName>
    <definedName name="新砌">#REF!</definedName>
    <definedName name="新西米">#REF!</definedName>
    <definedName name="新西米门套鞋">#REF!</definedName>
    <definedName name="新雅米黄石地面">#REF!</definedName>
    <definedName name="新雅米黄石墙面">#REF!</definedName>
    <definedName name="机电设备">#REF!</definedName>
    <definedName name="材料名称">[16]数据!$B$2:$B$78</definedName>
    <definedName name="柱2">#REF!</definedName>
    <definedName name="柱2数量">#REF!</definedName>
    <definedName name="柱3">#REF!</definedName>
    <definedName name="柱3数量">#REF!</definedName>
    <definedName name="柱4">#REF!</definedName>
    <definedName name="柱4数量">#REF!</definedName>
    <definedName name="标高">#REF!</definedName>
    <definedName name="桩">#REF!</definedName>
    <definedName name="桩模">#REF!</definedName>
    <definedName name="梁模">#REF!</definedName>
    <definedName name="欠">#REF!</definedName>
    <definedName name="水">#REF!</definedName>
    <definedName name="水泥沙">#REF!</definedName>
    <definedName name="水泥砂浆找平">#REF!</definedName>
    <definedName name="水泥砂浆找平人工">#REF!</definedName>
    <definedName name="油漆人工">#REF!</definedName>
    <definedName name="浅啡网">#REF!</definedName>
    <definedName name="浴巾架">'[7]乙供材（豪装）'!$J$67</definedName>
    <definedName name="涂料">#REF!</definedName>
    <definedName name="消防">#REF!</definedName>
    <definedName name="清镜">'[7]乙供材（豪装）'!$J$42</definedName>
    <definedName name="灯带T4">#REF!</definedName>
    <definedName name="灰镜蚀花">'[7]乙供材（豪装）'!$J$43</definedName>
    <definedName name="煤气">#REF!</definedName>
    <definedName name="玻璃胶">[11]名称!$B$16</definedName>
    <definedName name="瓷砖踢脚线人工">#REF!</definedName>
    <definedName name="电">#REF!</definedName>
    <definedName name="电梯厅墙地砖人工">#REF!</definedName>
    <definedName name="电梯厅油漆人工">#REF!</definedName>
    <definedName name="电气安装">#REF!</definedName>
    <definedName name="电气配线">OFFSET([13]电气设置!$J$2,1,MATCH([13]电气计算!IV1,[13]电气设置!$J$2:$IV$2,0)-1,500,1)</definedName>
    <definedName name="真石马赛克">#REF!</definedName>
    <definedName name="矩柱模">#REF!</definedName>
    <definedName name="石材踢脚线人工">#REF!</definedName>
    <definedName name="石膏板9mm">#REF!</definedName>
    <definedName name="石膏板9厘">#REF!</definedName>
    <definedName name="石膏线100乘80">#REF!</definedName>
    <definedName name="石膏线60包人工">#REF!</definedName>
    <definedName name="石膏线安装费">#REF!</definedName>
    <definedName name="砂面钛金不绣钢">#REF!</definedName>
    <definedName name="砌筑">#REF!</definedName>
    <definedName name="砼">#REF!</definedName>
    <definedName name="砼10">#REF!</definedName>
    <definedName name="砼15">#REF!</definedName>
    <definedName name="砼20">#REF!</definedName>
    <definedName name="砼25">#REF!</definedName>
    <definedName name="砼30">#REF!</definedName>
    <definedName name="砼35">#REF!</definedName>
    <definedName name="砼40">#REF!</definedName>
    <definedName name="砼45">#REF!</definedName>
    <definedName name="砼50">#REF!</definedName>
    <definedName name="砼55">#REF!</definedName>
    <definedName name="砼浇">#REF!</definedName>
    <definedName name="窗台石人工">#REF!</definedName>
    <definedName name="窗帘盒人工">#REF!</definedName>
    <definedName name="窗护栏">#REF!</definedName>
    <definedName name="筒灯华辉4寸防雾">#REF!</definedName>
    <definedName name="筒灯华辉9w">#REF!</definedName>
    <definedName name="筒灯欧普">#REF!</definedName>
    <definedName name="管理">[11]名称!$B$27</definedName>
    <definedName name="管理利润费">'[7]1#305 (修改)'!$O$4</definedName>
    <definedName name="紫檀木实木线框安装人工">#REF!</definedName>
    <definedName name="紫檀木镜框实木线120乘50">#REF!</definedName>
    <definedName name="紫檀木镜框实木线60乘25">#REF!</definedName>
    <definedName name="结构">[16]数据!$E$2:$E$5</definedName>
    <definedName name="结构形式">""</definedName>
    <definedName name="给排水">#REF!</definedName>
    <definedName name="编制人">""</definedName>
    <definedName name="编制单位">""</definedName>
    <definedName name="编制日期">"2015年01月16日"</definedName>
    <definedName name="聚氨酯">#REF!</definedName>
    <definedName name="脚手">#REF!</definedName>
    <definedName name="腻子">#REF!</definedName>
    <definedName name="腻子等辅材">#REF!</definedName>
    <definedName name="艾美米黄">'[7]乙供材（豪装）'!$J$13</definedName>
    <definedName name="英国棕">#REF!</definedName>
    <definedName name="英国棕门套鞋">#REF!</definedName>
    <definedName name="装饰">#REF!</definedName>
    <definedName name="西班牙米黄">#REF!</definedName>
    <definedName name="规格型号">[16]数据!$C$2:$C$140</definedName>
    <definedName name="设计单位">""</definedName>
    <definedName name="贝砂金">#REF!</definedName>
    <definedName name="软木">#REF!</definedName>
    <definedName name="轻钢龙骨埃特板天花吊顶">#REF!</definedName>
    <definedName name="辅件">[11]名称!$B$19</definedName>
    <definedName name="运输">[11]名称!$B$22</definedName>
    <definedName name="通风空调">#REF!</definedName>
    <definedName name="采购">#REF!</definedName>
    <definedName name="金属">#REF!</definedName>
    <definedName name="钢12">#REF!</definedName>
    <definedName name="钢3">#REF!</definedName>
    <definedName name="钢化玻璃">'[7]乙供材（豪装）'!$J$37</definedName>
    <definedName name="铝单板2.5mm">#REF!</definedName>
    <definedName name="铝单板人工">#REF!</definedName>
    <definedName name="铝扣板">#REF!</definedName>
    <definedName name="铝扣板人工">#REF!</definedName>
    <definedName name="铝条10mm">#REF!</definedName>
    <definedName name="铝边角">#REF!</definedName>
    <definedName name="镜面钛金不绣钢">#REF!</definedName>
    <definedName name="门套鞋人工">#REF!</definedName>
    <definedName name="门槛石人工">#REF!</definedName>
    <definedName name="门洞塞缝">#REF!</definedName>
    <definedName name="门窗表">#REF!</definedName>
    <definedName name="门窗表a23">#REF!</definedName>
    <definedName name="防水">#REF!</definedName>
    <definedName name="陶粒">#REF!</definedName>
    <definedName name="雅士白">'[7]乙供材（豪装）'!$J$6</definedName>
    <definedName name="集中采购">#REF!</definedName>
    <definedName name="零星模">#REF!</definedName>
    <definedName name="面积">#REF!</definedName>
    <definedName name="风">#REF!</definedName>
    <definedName name="飞">[15]数据!$A$2:$A$16</definedName>
    <definedName name="马桶刷">'[7]乙供材（豪装）'!$J$68</definedName>
    <definedName name="马赛克MS_1">'[7]乙供材（豪装）'!$J$14</definedName>
    <definedName name="黑色烤漆玻璃">#REF!</definedName>
    <definedName name="黑豹防水涂料">#REF!</definedName>
    <definedName name="黑金花">#REF!</definedName>
    <definedName name="黑金花石60mm">#REF!</definedName>
    <definedName name="n">EVALUATE('[17]2、B户型115m2'!#REF!)</definedName>
    <definedName name="X">EVALUATE('[17]5、LOFT公寓'!#REF!)</definedName>
    <definedName name="计算式">EVALUATE('[17]2、B户型115m2'!#REF!)</definedName>
    <definedName name="结果" localSheetId="1">清单装修部分M11</definedName>
    <definedName name="_xlnm.Print_Area" localSheetId="1">报价表!$A$1:$V$20</definedName>
    <definedName name="W" localSheetId="0">#REF!</definedName>
    <definedName name="W_mm" localSheetId="0">#REF!</definedName>
    <definedName name="_000年.xls" localSheetId="0">#REF!</definedName>
    <definedName name="_001年.xls" localSheetId="0">#REF!</definedName>
    <definedName name="_002年.xls" localSheetId="0">#REF!</definedName>
    <definedName name="_6.2____.44_1.27__2_1.65_7__2___2_3__2_4_7__.1__.05" localSheetId="0">#REF!</definedName>
    <definedName name="_Fill" localSheetId="0" hidden="1">#REF!</definedName>
    <definedName name="______ys3" localSheetId="0">#REF!</definedName>
    <definedName name="_____ys3" localSheetId="0">#REF!</definedName>
    <definedName name="____ys3" localSheetId="0">#REF!</definedName>
    <definedName name="___ys3" localSheetId="0">#REF!</definedName>
    <definedName name="__ys3" localSheetId="0">#REF!</definedName>
    <definedName name="_ys3" localSheetId="0">#REF!</definedName>
    <definedName name="dj" localSheetId="0">#REF!</definedName>
    <definedName name="iii" localSheetId="0">#REF!</definedName>
    <definedName name="o" localSheetId="0">#REF!</definedName>
    <definedName name="series04" localSheetId="0">#REF!</definedName>
    <definedName name="series05" localSheetId="0">#REF!</definedName>
    <definedName name="series06" localSheetId="0">#REF!</definedName>
    <definedName name="series07" localSheetId="0">#REF!</definedName>
    <definedName name="series08" localSheetId="0">#REF!</definedName>
    <definedName name="series09" localSheetId="0">#REF!</definedName>
    <definedName name="series10" localSheetId="0">#REF!</definedName>
    <definedName name="tt" localSheetId="0">#REF!</definedName>
    <definedName name="uuuuu" localSheetId="0">#REF!</definedName>
    <definedName name="垫层突出单边宽" localSheetId="0">#REF!</definedName>
    <definedName name="数量" localSheetId="0">#REF!</definedName>
    <definedName name="电气" localSheetId="0">#REF!</definedName>
    <definedName name="ABC" localSheetId="0">#REF!</definedName>
    <definedName name="Excel_BuiltIn__FilterDatabase_6" localSheetId="0">#REF!</definedName>
    <definedName name="_1_2_3" localSheetId="0">#REF!</definedName>
    <definedName name="__x1" localSheetId="0">#REF!</definedName>
    <definedName name="__ys2" localSheetId="0">#REF!</definedName>
    <definedName name="_ys1" localSheetId="0">#REF!</definedName>
    <definedName name="sdsad" localSheetId="0">#REF!</definedName>
    <definedName name="series01" localSheetId="0">#REF!</definedName>
    <definedName name="series02" localSheetId="0">#REF!</definedName>
    <definedName name="series03" localSheetId="0">#REF!</definedName>
    <definedName name="series18" localSheetId="0">#REF!</definedName>
    <definedName name="xvs" localSheetId="0">#REF!</definedName>
    <definedName name="zxd" localSheetId="0">#REF!</definedName>
    <definedName name="一级" localSheetId="0">#REF!</definedName>
    <definedName name="三级" localSheetId="0">#REF!</definedName>
    <definedName name="主体" localSheetId="0">#REF!</definedName>
    <definedName name="主卫地面拼花" localSheetId="0">#REF!</definedName>
    <definedName name="乳胶漆人工" localSheetId="0">#REF!</definedName>
    <definedName name="二级" localSheetId="0">#REF!</definedName>
    <definedName name="人工挖土" localSheetId="0">#REF!</definedName>
    <definedName name="人造米黄" localSheetId="0">#REF!</definedName>
    <definedName name="价差" localSheetId="0">#REF!</definedName>
    <definedName name="仿啡网马赛克" localSheetId="0">#REF!</definedName>
    <definedName name="仿马赛克砖" localSheetId="0">#REF!</definedName>
    <definedName name="保温" localSheetId="0">#REF!</definedName>
    <definedName name="单价101" localSheetId="0">#REF!</definedName>
    <definedName name="单价102" localSheetId="0">#REF!</definedName>
    <definedName name="单价103" localSheetId="0">#REF!</definedName>
    <definedName name="单价104" localSheetId="0">#REF!</definedName>
    <definedName name="单价105" localSheetId="0">#REF!</definedName>
    <definedName name="单价106" localSheetId="0">#REF!</definedName>
    <definedName name="单价107" localSheetId="0">#REF!</definedName>
    <definedName name="单价108" localSheetId="0">#REF!</definedName>
    <definedName name="单价109" localSheetId="0">#REF!</definedName>
    <definedName name="单价2001" localSheetId="0">#REF!</definedName>
    <definedName name="单价2002" localSheetId="0">#REF!</definedName>
    <definedName name="单价2003" localSheetId="0">#REF!</definedName>
    <definedName name="单价2004" localSheetId="0">#REF!</definedName>
    <definedName name="单价2005" localSheetId="0">#REF!</definedName>
    <definedName name="单价20050" localSheetId="0">#REF!</definedName>
    <definedName name="单价2006" localSheetId="0">#REF!</definedName>
    <definedName name="单价2007" localSheetId="0">#REF!</definedName>
    <definedName name="单价2008" localSheetId="0">#REF!</definedName>
    <definedName name="单价2009" localSheetId="0">#REF!</definedName>
    <definedName name="单价201" localSheetId="0">#REF!</definedName>
    <definedName name="单价2010" localSheetId="0">#REF!</definedName>
    <definedName name="单价2011" localSheetId="0">#REF!</definedName>
    <definedName name="单价2012" localSheetId="0">#REF!</definedName>
    <definedName name="单价2013" localSheetId="0">#REF!</definedName>
    <definedName name="单价2014" localSheetId="0">#REF!</definedName>
    <definedName name="单价2015" localSheetId="0">#REF!</definedName>
    <definedName name="单价2016" localSheetId="0">#REF!</definedName>
    <definedName name="单价2017" localSheetId="0">#REF!</definedName>
    <definedName name="单价2018" localSheetId="0">#REF!</definedName>
    <definedName name="单价2019" localSheetId="0">#REF!</definedName>
    <definedName name="单价202" localSheetId="0">#REF!</definedName>
    <definedName name="单价2020" localSheetId="0">#REF!</definedName>
    <definedName name="单价2021" localSheetId="0">#REF!</definedName>
    <definedName name="单价2022" localSheetId="0">#REF!</definedName>
    <definedName name="单价2023" localSheetId="0">#REF!</definedName>
    <definedName name="单价2024" localSheetId="0">#REF!</definedName>
    <definedName name="单价2025" localSheetId="0">#REF!</definedName>
    <definedName name="单价2026" localSheetId="0">#REF!</definedName>
    <definedName name="单价2027" localSheetId="0">#REF!</definedName>
    <definedName name="单价2028" localSheetId="0">#REF!</definedName>
    <definedName name="单价2029" localSheetId="0">#REF!</definedName>
    <definedName name="单价203" localSheetId="0">#REF!</definedName>
    <definedName name="单价2030" localSheetId="0">#REF!</definedName>
    <definedName name="单价2031" localSheetId="0">#REF!</definedName>
    <definedName name="单价2032" localSheetId="0">#REF!</definedName>
    <definedName name="单价2033" localSheetId="0">#REF!</definedName>
    <definedName name="单价2034" localSheetId="0">#REF!</definedName>
    <definedName name="单价2035" localSheetId="0">#REF!</definedName>
    <definedName name="单价2036" localSheetId="0">#REF!</definedName>
    <definedName name="单价2037" localSheetId="0">#REF!</definedName>
    <definedName name="单价2038" localSheetId="0">#REF!</definedName>
    <definedName name="单价2039" localSheetId="0">#REF!</definedName>
    <definedName name="单价204" localSheetId="0">#REF!</definedName>
    <definedName name="单价2040" localSheetId="0">#REF!</definedName>
    <definedName name="单价2041" localSheetId="0">#REF!</definedName>
    <definedName name="单价205" localSheetId="0">#REF!</definedName>
    <definedName name="单价2050" localSheetId="0">#REF!</definedName>
    <definedName name="单价206" localSheetId="0">#REF!</definedName>
    <definedName name="单价207" localSheetId="0">#REF!</definedName>
    <definedName name="单价208" localSheetId="0">#REF!</definedName>
    <definedName name="单价209" localSheetId="0">#REF!</definedName>
    <definedName name="单价210" localSheetId="0">#REF!</definedName>
    <definedName name="单价211" localSheetId="0">#REF!</definedName>
    <definedName name="单价212" localSheetId="0">#REF!</definedName>
    <definedName name="单价213" localSheetId="0">#REF!</definedName>
    <definedName name="单价214" localSheetId="0">#REF!</definedName>
    <definedName name="单价215" localSheetId="0">#REF!</definedName>
    <definedName name="单价216" localSheetId="0">#REF!</definedName>
    <definedName name="单价217" localSheetId="0">#REF!</definedName>
    <definedName name="单价2171" localSheetId="0">#REF!</definedName>
    <definedName name="单价218" localSheetId="0">#REF!</definedName>
    <definedName name="单价219" localSheetId="0">#REF!</definedName>
    <definedName name="单价220" localSheetId="0">#REF!</definedName>
    <definedName name="单价221" localSheetId="0">#REF!</definedName>
    <definedName name="单价222" localSheetId="0">#REF!</definedName>
    <definedName name="单价223" localSheetId="0">#REF!</definedName>
    <definedName name="单价224" localSheetId="0">#REF!</definedName>
    <definedName name="单价225" localSheetId="0">#REF!</definedName>
    <definedName name="单价226" localSheetId="0">#REF!</definedName>
    <definedName name="单价227" localSheetId="0">#REF!</definedName>
    <definedName name="单价228" localSheetId="0">#REF!</definedName>
    <definedName name="单价229" localSheetId="0">#REF!</definedName>
    <definedName name="单价230" localSheetId="0">#REF!</definedName>
    <definedName name="单价231" localSheetId="0">#REF!</definedName>
    <definedName name="单价234" localSheetId="0">#REF!</definedName>
    <definedName name="单价235" localSheetId="0">#REF!</definedName>
    <definedName name="单价236" localSheetId="0">#REF!</definedName>
    <definedName name="单价237" localSheetId="0">#REF!</definedName>
    <definedName name="单价238" localSheetId="0">#REF!</definedName>
    <definedName name="单价239" localSheetId="0">#REF!</definedName>
    <definedName name="单价2391" localSheetId="0">#REF!</definedName>
    <definedName name="单价240" localSheetId="0">#REF!</definedName>
    <definedName name="单价241" localSheetId="0">#REF!</definedName>
    <definedName name="单价242" localSheetId="0">#REF!</definedName>
    <definedName name="单价243" localSheetId="0">#REF!</definedName>
    <definedName name="单价244" localSheetId="0">#REF!</definedName>
    <definedName name="单价245" localSheetId="0">#REF!</definedName>
    <definedName name="单价246" localSheetId="0">#REF!</definedName>
    <definedName name="单价247" localSheetId="0">#REF!</definedName>
    <definedName name="单价248" localSheetId="0">#REF!</definedName>
    <definedName name="单价249" localSheetId="0">#REF!</definedName>
    <definedName name="单价250" localSheetId="0">#REF!</definedName>
    <definedName name="单价251" localSheetId="0">#REF!</definedName>
    <definedName name="单价254" localSheetId="0">#REF!</definedName>
    <definedName name="单价255" localSheetId="0">#REF!</definedName>
    <definedName name="单价256" localSheetId="0">#REF!</definedName>
    <definedName name="单价257" localSheetId="0">#REF!</definedName>
    <definedName name="单价258" localSheetId="0">#REF!</definedName>
    <definedName name="单价259" localSheetId="0">#REF!</definedName>
    <definedName name="单价281" localSheetId="0">#REF!</definedName>
    <definedName name="单价282" localSheetId="0">#REF!</definedName>
    <definedName name="单价283" localSheetId="0">#REF!</definedName>
    <definedName name="单价284" localSheetId="0">#REF!</definedName>
    <definedName name="单价285" localSheetId="0">#REF!</definedName>
    <definedName name="单价286" localSheetId="0">#REF!</definedName>
    <definedName name="单价287" localSheetId="0">#REF!</definedName>
    <definedName name="单价301" localSheetId="0">#REF!</definedName>
    <definedName name="单价302" localSheetId="0">#REF!</definedName>
    <definedName name="单价303" localSheetId="0">#REF!</definedName>
    <definedName name="单价304" localSheetId="0">#REF!</definedName>
    <definedName name="单价305" localSheetId="0">#REF!</definedName>
    <definedName name="单价306" localSheetId="0">#REF!</definedName>
    <definedName name="单价307" localSheetId="0">#REF!</definedName>
    <definedName name="单价308" localSheetId="0">#REF!</definedName>
    <definedName name="单价309" localSheetId="0">#REF!</definedName>
    <definedName name="单价310" localSheetId="0">#REF!</definedName>
    <definedName name="单价311" localSheetId="0">#REF!</definedName>
    <definedName name="单价312" localSheetId="0">#REF!</definedName>
    <definedName name="单价313" localSheetId="0">#REF!</definedName>
    <definedName name="单价314" localSheetId="0">#REF!</definedName>
    <definedName name="单价315" localSheetId="0">#REF!</definedName>
    <definedName name="单价401" localSheetId="0">#REF!</definedName>
    <definedName name="单价46" localSheetId="0">#REF!</definedName>
    <definedName name="单价501" localSheetId="0">#REF!</definedName>
    <definedName name="单价502" localSheetId="0">#REF!</definedName>
    <definedName name="单价503" localSheetId="0">#REF!</definedName>
    <definedName name="单价504" localSheetId="0">#REF!</definedName>
    <definedName name="单价505" localSheetId="0">#REF!</definedName>
    <definedName name="单价506" localSheetId="0">#REF!</definedName>
    <definedName name="单价507" localSheetId="0">#REF!</definedName>
    <definedName name="单价508" localSheetId="0">#REF!</definedName>
    <definedName name="单价509" localSheetId="0">#REF!</definedName>
    <definedName name="单价510" localSheetId="0">#REF!</definedName>
    <definedName name="单价511" localSheetId="0">#REF!</definedName>
    <definedName name="单价601" localSheetId="0">#REF!</definedName>
    <definedName name="单价602" localSheetId="0">#REF!</definedName>
    <definedName name="单价603" localSheetId="0">#REF!</definedName>
    <definedName name="单价606" localSheetId="0">#REF!</definedName>
    <definedName name="单价607" localSheetId="0">#REF!</definedName>
    <definedName name="单价608" localSheetId="0">#REF!</definedName>
    <definedName name="单价609" localSheetId="0">#REF!</definedName>
    <definedName name="单价610" localSheetId="0">#REF!</definedName>
    <definedName name="单价611" localSheetId="0">#REF!</definedName>
    <definedName name="单价612" localSheetId="0">#REF!</definedName>
    <definedName name="单价613" localSheetId="0">#REF!</definedName>
    <definedName name="单价614" localSheetId="0">#REF!</definedName>
    <definedName name="单价615" localSheetId="0">#REF!</definedName>
    <definedName name="单价616" localSheetId="0">#REF!</definedName>
    <definedName name="单价621" localSheetId="0">#REF!</definedName>
    <definedName name="单价622" localSheetId="0">#REF!</definedName>
    <definedName name="单价623" localSheetId="0">#REF!</definedName>
    <definedName name="单价631" localSheetId="0">#REF!</definedName>
    <definedName name="单价632" localSheetId="0">#REF!</definedName>
    <definedName name="单价633" localSheetId="0">#REF!</definedName>
    <definedName name="单价634" localSheetId="0">#REF!</definedName>
    <definedName name="单价635" localSheetId="0">#REF!</definedName>
    <definedName name="单价636" localSheetId="0">#REF!</definedName>
    <definedName name="单价637" localSheetId="0">#REF!</definedName>
    <definedName name="单价638" localSheetId="0">#REF!</definedName>
    <definedName name="单价639" localSheetId="0">#REF!</definedName>
    <definedName name="单价645" localSheetId="0">#REF!</definedName>
    <definedName name="单价646" localSheetId="0">#REF!</definedName>
    <definedName name="单价647" localSheetId="0">#REF!</definedName>
    <definedName name="单价648" localSheetId="0">#REF!</definedName>
    <definedName name="单价649" localSheetId="0">#REF!</definedName>
    <definedName name="单价66" localSheetId="0">#REF!</definedName>
    <definedName name="单价661" localSheetId="0">#REF!</definedName>
    <definedName name="单价662" localSheetId="0">#REF!</definedName>
    <definedName name="单价663" localSheetId="0">#REF!</definedName>
    <definedName name="单价664" localSheetId="0">#REF!</definedName>
    <definedName name="单价665" localSheetId="0">#REF!</definedName>
    <definedName name="单价666" localSheetId="0">#REF!</definedName>
    <definedName name="单价67" localSheetId="0">#REF!</definedName>
    <definedName name="单价701" localSheetId="0">#REF!</definedName>
    <definedName name="单价703" localSheetId="0">#REF!</definedName>
    <definedName name="单价704" localSheetId="0">#REF!</definedName>
    <definedName name="单价705" localSheetId="0">#REF!</definedName>
    <definedName name="单价706" localSheetId="0">#REF!</definedName>
    <definedName name="单价711" localSheetId="0">#REF!</definedName>
    <definedName name="单价716" localSheetId="0">#REF!</definedName>
    <definedName name="单价721" localSheetId="0">#REF!</definedName>
    <definedName name="单价722" localSheetId="0">#REF!</definedName>
    <definedName name="单价723" localSheetId="0">#REF!</definedName>
    <definedName name="单价724" localSheetId="0">#REF!</definedName>
    <definedName name="单价725" localSheetId="0">#REF!</definedName>
    <definedName name="单价726" localSheetId="0">#REF!</definedName>
    <definedName name="单价727" localSheetId="0">#REF!</definedName>
    <definedName name="单价728" localSheetId="0">#REF!</definedName>
    <definedName name="单价741" localSheetId="0">#REF!</definedName>
    <definedName name="单价742" localSheetId="0">#REF!</definedName>
    <definedName name="单价743" localSheetId="0">#REF!</definedName>
    <definedName name="单价744" localSheetId="0">#REF!</definedName>
    <definedName name="单价745" localSheetId="0">#REF!</definedName>
    <definedName name="单价801" localSheetId="0">#REF!</definedName>
    <definedName name="单价802" localSheetId="0">#REF!</definedName>
    <definedName name="单价803" localSheetId="0">#REF!</definedName>
    <definedName name="单价804" localSheetId="0">#REF!</definedName>
    <definedName name="单价805" localSheetId="0">#REF!</definedName>
    <definedName name="单价806" localSheetId="0">#REF!</definedName>
    <definedName name="单价821" localSheetId="0">#REF!</definedName>
    <definedName name="单价822" localSheetId="0">#REF!</definedName>
    <definedName name="单价823" localSheetId="0">#REF!</definedName>
    <definedName name="单价824" localSheetId="0">#REF!</definedName>
    <definedName name="单价825" localSheetId="0">#REF!</definedName>
    <definedName name="单价826" localSheetId="0">#REF!</definedName>
    <definedName name="单价827" localSheetId="0">#REF!</definedName>
    <definedName name="单价828" localSheetId="0">#REF!</definedName>
    <definedName name="单价829" localSheetId="0">#REF!</definedName>
    <definedName name="卫生间陶粒回填" localSheetId="0">#REF!</definedName>
    <definedName name="双层石膏板人工" localSheetId="0">#REF!</definedName>
    <definedName name="变配电" localSheetId="0">#REF!</definedName>
    <definedName name="合资胶合板12mm" localSheetId="0">#REF!</definedName>
    <definedName name="合资胶合板15mm" localSheetId="0">#REF!</definedName>
    <definedName name="合资胶合板18mm" localSheetId="0">#REF!</definedName>
    <definedName name="合资胶合板9mm" localSheetId="0">#REF!</definedName>
    <definedName name="啡慕斯" localSheetId="0">#REF!</definedName>
    <definedName name="土建10001" localSheetId="0">#REF!</definedName>
    <definedName name="土建10002" localSheetId="0">#REF!</definedName>
    <definedName name="土建10003" localSheetId="0">#REF!</definedName>
    <definedName name="土建10004" localSheetId="0">#REF!</definedName>
    <definedName name="土建10005" localSheetId="0">#REF!</definedName>
    <definedName name="土建10006" localSheetId="0">#REF!</definedName>
    <definedName name="土建10007" localSheetId="0">#REF!</definedName>
    <definedName name="土建10008" localSheetId="0">#REF!</definedName>
    <definedName name="土建10009" localSheetId="0">#REF!</definedName>
    <definedName name="土建10010" localSheetId="0">#REF!</definedName>
    <definedName name="土建10011" localSheetId="0">#REF!</definedName>
    <definedName name="土建2046." localSheetId="0">#REF!</definedName>
    <definedName name="土建21001" localSheetId="0">#REF!</definedName>
    <definedName name="土建21002" localSheetId="0">#REF!</definedName>
    <definedName name="土建21003" localSheetId="0">#REF!</definedName>
    <definedName name="土建21004" localSheetId="0">#REF!</definedName>
    <definedName name="土建21005" localSheetId="0">#REF!</definedName>
    <definedName name="土建21006" localSheetId="0">#REF!</definedName>
    <definedName name="土建21007" localSheetId="0">#REF!</definedName>
    <definedName name="土建21008" localSheetId="0">#REF!</definedName>
    <definedName name="土建21009" localSheetId="0">#REF!</definedName>
    <definedName name="土建21010" localSheetId="0">#REF!</definedName>
    <definedName name="土建21011" localSheetId="0">#REF!</definedName>
    <definedName name="土建21012" localSheetId="0">#REF!</definedName>
    <definedName name="土建21013" localSheetId="0">#REF!</definedName>
    <definedName name="土建21014" localSheetId="0">#REF!</definedName>
    <definedName name="土建21015" localSheetId="0">#REF!</definedName>
    <definedName name="土建21016" localSheetId="0">#REF!</definedName>
    <definedName name="土建21017" localSheetId="0">#REF!</definedName>
    <definedName name="土建21018" localSheetId="0">#REF!</definedName>
    <definedName name="土建21019" localSheetId="0">#REF!</definedName>
    <definedName name="土建21020" localSheetId="0">#REF!</definedName>
    <definedName name="土建21021" localSheetId="0">#REF!</definedName>
    <definedName name="土建21022" localSheetId="0">#REF!</definedName>
    <definedName name="土建21023" localSheetId="0">#REF!</definedName>
    <definedName name="土建21024" localSheetId="0">#REF!</definedName>
    <definedName name="土建21025" localSheetId="0">#REF!</definedName>
    <definedName name="土建21026" localSheetId="0">#REF!</definedName>
    <definedName name="土建21027" localSheetId="0">#REF!</definedName>
    <definedName name="土建21028" localSheetId="0">#REF!</definedName>
    <definedName name="土建21029" localSheetId="0">#REF!</definedName>
    <definedName name="土建21030" localSheetId="0">#REF!</definedName>
    <definedName name="土建21031" localSheetId="0">#REF!</definedName>
    <definedName name="土建21032" localSheetId="0">#REF!</definedName>
    <definedName name="土建21033" localSheetId="0">#REF!</definedName>
    <definedName name="土建21034" localSheetId="0">#REF!</definedName>
    <definedName name="土建21035" localSheetId="0">#REF!</definedName>
    <definedName name="土建21036" localSheetId="0">#REF!</definedName>
    <definedName name="土建21037" localSheetId="0">#REF!</definedName>
    <definedName name="土建21038" localSheetId="0">#REF!</definedName>
    <definedName name="土建21039" localSheetId="0">#REF!</definedName>
    <definedName name="土建21040" localSheetId="0">#REF!</definedName>
    <definedName name="土建21041" localSheetId="0">#REF!</definedName>
    <definedName name="土建21042" localSheetId="0">#REF!</definedName>
    <definedName name="土建21043" localSheetId="0">#REF!</definedName>
    <definedName name="土建21044" localSheetId="0">#REF!</definedName>
    <definedName name="土建21045" localSheetId="0">#REF!</definedName>
    <definedName name="土建21046" localSheetId="0">#REF!</definedName>
    <definedName name="土建21047" localSheetId="0">#REF!</definedName>
    <definedName name="土建21048" localSheetId="0">#REF!</definedName>
    <definedName name="土建21049" localSheetId="0">#REF!</definedName>
    <definedName name="土建21050" localSheetId="0">#REF!</definedName>
    <definedName name="土建21051" localSheetId="0">#REF!</definedName>
    <definedName name="土建21052" localSheetId="0">#REF!</definedName>
    <definedName name="土建21053" localSheetId="0">#REF!</definedName>
    <definedName name="土建21054" localSheetId="0">#REF!</definedName>
    <definedName name="土建21055" localSheetId="0">#REF!</definedName>
    <definedName name="土建21056" localSheetId="0">#REF!</definedName>
    <definedName name="土建21057" localSheetId="0">#REF!</definedName>
    <definedName name="土建21058" localSheetId="0">#REF!</definedName>
    <definedName name="土建21059" localSheetId="0">#REF!</definedName>
    <definedName name="土建21060" localSheetId="0">#REF!</definedName>
    <definedName name="土建21061" localSheetId="0">#REF!</definedName>
    <definedName name="土建21062" localSheetId="0">#REF!</definedName>
    <definedName name="土建21063" localSheetId="0">#REF!</definedName>
    <definedName name="土建21064" localSheetId="0">#REF!</definedName>
    <definedName name="土建21065" localSheetId="0">#REF!</definedName>
    <definedName name="土建21066" localSheetId="0">#REF!</definedName>
    <definedName name="土建21067" localSheetId="0">#REF!</definedName>
    <definedName name="土建21068" localSheetId="0">#REF!</definedName>
    <definedName name="土建21069" localSheetId="0">#REF!</definedName>
    <definedName name="土建21070" localSheetId="0">#REF!</definedName>
    <definedName name="土建21071" localSheetId="0">#REF!</definedName>
    <definedName name="土建21072" localSheetId="0">#REF!</definedName>
    <definedName name="土建21073" localSheetId="0">#REF!</definedName>
    <definedName name="土建21074" localSheetId="0">#REF!</definedName>
    <definedName name="土建21075" localSheetId="0">#REF!</definedName>
    <definedName name="土建21076" localSheetId="0">#REF!</definedName>
    <definedName name="土建21077" localSheetId="0">#REF!</definedName>
    <definedName name="土建21078" localSheetId="0">#REF!</definedName>
    <definedName name="土建21079" localSheetId="0">#REF!</definedName>
    <definedName name="土建21080" localSheetId="0">#REF!</definedName>
    <definedName name="土建21081" localSheetId="0">#REF!</definedName>
    <definedName name="土建21082" localSheetId="0">#REF!</definedName>
    <definedName name="土建21083" localSheetId="0">#REF!</definedName>
    <definedName name="土建21084" localSheetId="0">#REF!</definedName>
    <definedName name="土建21085" localSheetId="0">#REF!</definedName>
    <definedName name="土建21086" localSheetId="0">#REF!</definedName>
    <definedName name="土建21087" localSheetId="0">#REF!</definedName>
    <definedName name="土建21088" localSheetId="0">#REF!</definedName>
    <definedName name="土建21089" localSheetId="0">#REF!</definedName>
    <definedName name="土建21090" localSheetId="0">#REF!</definedName>
    <definedName name="土建21091" localSheetId="0">#REF!</definedName>
    <definedName name="土建21092" localSheetId="0">#REF!</definedName>
    <definedName name="土建21093" localSheetId="0">#REF!</definedName>
    <definedName name="土建21094" localSheetId="0">#REF!</definedName>
    <definedName name="土建21095" localSheetId="0">#REF!</definedName>
    <definedName name="土建21096" localSheetId="0">#REF!</definedName>
    <definedName name="土建21097" localSheetId="0">#REF!</definedName>
    <definedName name="土建21098" localSheetId="0">#REF!</definedName>
    <definedName name="土建21099" localSheetId="0">#REF!</definedName>
    <definedName name="土建21100" localSheetId="0">#REF!</definedName>
    <definedName name="土建21101" localSheetId="0">#REF!</definedName>
    <definedName name="土建21101." localSheetId="0">#REF!</definedName>
    <definedName name="土建22001" localSheetId="0">#REF!</definedName>
    <definedName name="土建22002" localSheetId="0">#REF!</definedName>
    <definedName name="土建22003" localSheetId="0">#REF!</definedName>
    <definedName name="土建22004" localSheetId="0">#REF!</definedName>
    <definedName name="土建22005" localSheetId="0">#REF!</definedName>
    <definedName name="土建22006" localSheetId="0">#REF!</definedName>
    <definedName name="土建22007" localSheetId="0">#REF!</definedName>
    <definedName name="土建22008" localSheetId="0">#REF!</definedName>
    <definedName name="土建22009" localSheetId="0">#REF!</definedName>
    <definedName name="土建22010" localSheetId="0">#REF!</definedName>
    <definedName name="土建23001" localSheetId="0">#REF!</definedName>
    <definedName name="土建23002" localSheetId="0">#REF!</definedName>
    <definedName name="土建23003" localSheetId="0">#REF!</definedName>
    <definedName name="土建23004" localSheetId="0">#REF!</definedName>
    <definedName name="土建23005" localSheetId="0">#REF!</definedName>
    <definedName name="土建23006" localSheetId="0">#REF!</definedName>
    <definedName name="土建23007" localSheetId="0">#REF!</definedName>
    <definedName name="土建23008" localSheetId="0">#REF!</definedName>
    <definedName name="土建23009" localSheetId="0">#REF!</definedName>
    <definedName name="土建23010" localSheetId="0">#REF!</definedName>
    <definedName name="土建23011" localSheetId="0">#REF!</definedName>
    <definedName name="土建23012" localSheetId="0">#REF!</definedName>
    <definedName name="土建23013" localSheetId="0">#REF!</definedName>
    <definedName name="土建23014" localSheetId="0">#REF!</definedName>
    <definedName name="土建23015" localSheetId="0">#REF!</definedName>
    <definedName name="土建23016" localSheetId="0">#REF!</definedName>
    <definedName name="土建23017" localSheetId="0">#REF!</definedName>
    <definedName name="土建23018" localSheetId="0">#REF!</definedName>
    <definedName name="土建23019" localSheetId="0">#REF!</definedName>
    <definedName name="土建23020" localSheetId="0">#REF!</definedName>
    <definedName name="土建23021" localSheetId="0">#REF!</definedName>
    <definedName name="土建23022" localSheetId="0">#REF!</definedName>
    <definedName name="土建23023" localSheetId="0">#REF!</definedName>
    <definedName name="土建23024" localSheetId="0">#REF!</definedName>
    <definedName name="土建23025" localSheetId="0">#REF!</definedName>
    <definedName name="土建23026" localSheetId="0">#REF!</definedName>
    <definedName name="土建23027" localSheetId="0">#REF!</definedName>
    <definedName name="土建23028" localSheetId="0">#REF!</definedName>
    <definedName name="土建23029" localSheetId="0">#REF!</definedName>
    <definedName name="土建23030" localSheetId="0">#REF!</definedName>
    <definedName name="土建23031" localSheetId="0">#REF!</definedName>
    <definedName name="土建23032" localSheetId="0">#REF!</definedName>
    <definedName name="土建23033" localSheetId="0">#REF!</definedName>
    <definedName name="土建23034" localSheetId="0">#REF!</definedName>
    <definedName name="土建23035" localSheetId="0">#REF!</definedName>
    <definedName name="土建23036" localSheetId="0">#REF!</definedName>
    <definedName name="土建23037" localSheetId="0">#REF!</definedName>
    <definedName name="土建23038" localSheetId="0">#REF!</definedName>
    <definedName name="土建23039" localSheetId="0">#REF!</definedName>
    <definedName name="土建23040" localSheetId="0">#REF!</definedName>
    <definedName name="土建23041" localSheetId="0">#REF!</definedName>
    <definedName name="土建23042" localSheetId="0">#REF!</definedName>
    <definedName name="土建23043" localSheetId="0">#REF!</definedName>
    <definedName name="土建23043." localSheetId="0">#REF!</definedName>
    <definedName name="土建23043。" localSheetId="0">#REF!</definedName>
    <definedName name="土建23044" localSheetId="0">#REF!</definedName>
    <definedName name="土建23044." localSheetId="0">#REF!</definedName>
    <definedName name="土建23045" localSheetId="0">#REF!</definedName>
    <definedName name="土建23045." localSheetId="0">#REF!</definedName>
    <definedName name="土建23046" localSheetId="0">#REF!</definedName>
    <definedName name="土建23046." localSheetId="0">#REF!</definedName>
    <definedName name="土建23047" localSheetId="0">#REF!</definedName>
    <definedName name="土建23047." localSheetId="0">#REF!</definedName>
    <definedName name="土建23048" localSheetId="0">#REF!</definedName>
    <definedName name="土建23048." localSheetId="0">#REF!</definedName>
    <definedName name="土建23049" localSheetId="0">#REF!</definedName>
    <definedName name="土建23049." localSheetId="0">#REF!</definedName>
    <definedName name="土建23050" localSheetId="0">#REF!</definedName>
    <definedName name="土建23050." localSheetId="0">#REF!</definedName>
    <definedName name="土建23051" localSheetId="0">#REF!</definedName>
    <definedName name="土建23051." localSheetId="0">#REF!</definedName>
    <definedName name="土建23052" localSheetId="0">#REF!</definedName>
    <definedName name="土建23052." localSheetId="0">#REF!</definedName>
    <definedName name="土建30001" localSheetId="0">#REF!</definedName>
    <definedName name="土建30002" localSheetId="0">#REF!</definedName>
    <definedName name="土建30003" localSheetId="0">#REF!</definedName>
    <definedName name="土建30004" localSheetId="0">#REF!</definedName>
    <definedName name="土建30005" localSheetId="0">#REF!</definedName>
    <definedName name="土建30006" localSheetId="0">#REF!</definedName>
    <definedName name="土建30007" localSheetId="0">#REF!</definedName>
    <definedName name="土建30008" localSheetId="0">#REF!</definedName>
    <definedName name="土建30009" localSheetId="0">#REF!</definedName>
    <definedName name="土建30010" localSheetId="0">#REF!</definedName>
    <definedName name="土建30011" localSheetId="0">#REF!</definedName>
    <definedName name="土建30012" localSheetId="0">#REF!</definedName>
    <definedName name="土建30013" localSheetId="0">#REF!</definedName>
    <definedName name="土建30014" localSheetId="0">#REF!</definedName>
    <definedName name="土建30015" localSheetId="0">#REF!</definedName>
    <definedName name="土建30016" localSheetId="0">#REF!</definedName>
    <definedName name="土建30017" localSheetId="0">#REF!</definedName>
    <definedName name="土建30018" localSheetId="0">#REF!</definedName>
    <definedName name="土建30019" localSheetId="0">#REF!</definedName>
    <definedName name="土建30020" localSheetId="0">#REF!</definedName>
    <definedName name="土建30021" localSheetId="0">#REF!</definedName>
    <definedName name="土建30022" localSheetId="0">#REF!</definedName>
    <definedName name="土建30023" localSheetId="0">#REF!</definedName>
    <definedName name="土建30024" localSheetId="0">#REF!</definedName>
    <definedName name="土建30025" localSheetId="0">#REF!</definedName>
    <definedName name="土建30026" localSheetId="0">#REF!</definedName>
    <definedName name="土建30027" localSheetId="0">#REF!</definedName>
    <definedName name="土建30028" localSheetId="0">#REF!</definedName>
    <definedName name="土建30029" localSheetId="0">#REF!</definedName>
    <definedName name="土建40001" localSheetId="0">#REF!</definedName>
    <definedName name="土建50001" localSheetId="0">#REF!</definedName>
    <definedName name="土建50002" localSheetId="0">#REF!</definedName>
    <definedName name="土建50003" localSheetId="0">#REF!</definedName>
    <definedName name="土建50004" localSheetId="0">#REF!</definedName>
    <definedName name="土建50005" localSheetId="0">#REF!</definedName>
    <definedName name="土建50006" localSheetId="0">#REF!</definedName>
    <definedName name="土建50007" localSheetId="0">#REF!</definedName>
    <definedName name="土建50008" localSheetId="0">#REF!</definedName>
    <definedName name="土建50009" localSheetId="0">#REF!</definedName>
    <definedName name="土建50010" localSheetId="0">#REF!</definedName>
    <definedName name="土建50010." localSheetId="0">#REF!</definedName>
    <definedName name="土建50011" localSheetId="0">#REF!</definedName>
    <definedName name="土建50012" localSheetId="0">#REF!</definedName>
    <definedName name="土建50013" localSheetId="0">#REF!</definedName>
    <definedName name="土建50014" localSheetId="0">#REF!</definedName>
    <definedName name="土建50015" localSheetId="0">#REF!</definedName>
    <definedName name="土建50016" localSheetId="0">#REF!</definedName>
    <definedName name="土建5010" localSheetId="0">#REF!</definedName>
    <definedName name="土建60001" localSheetId="0">#REF!</definedName>
    <definedName name="土建60002" localSheetId="0">#REF!</definedName>
    <definedName name="土建60003" localSheetId="0">#REF!</definedName>
    <definedName name="土建60004" localSheetId="0">#REF!</definedName>
    <definedName name="土建60005" localSheetId="0">#REF!</definedName>
    <definedName name="土建60006" localSheetId="0">#REF!</definedName>
    <definedName name="土建60007" localSheetId="0">#REF!</definedName>
    <definedName name="土建60008" localSheetId="0">#REF!</definedName>
    <definedName name="土建60009" localSheetId="0">#REF!</definedName>
    <definedName name="土建60010" localSheetId="0">#REF!</definedName>
    <definedName name="土建60011" localSheetId="0">#REF!</definedName>
    <definedName name="土建60012" localSheetId="0">#REF!</definedName>
    <definedName name="土建60013" localSheetId="0">#REF!</definedName>
    <definedName name="土建60014" localSheetId="0">#REF!</definedName>
    <definedName name="土建60015" localSheetId="0">#REF!</definedName>
    <definedName name="土建60016" localSheetId="0">#REF!</definedName>
    <definedName name="土建60017" localSheetId="0">#REF!</definedName>
    <definedName name="土建60018" localSheetId="0">#REF!</definedName>
    <definedName name="土建60019" localSheetId="0">#REF!</definedName>
    <definedName name="土建60020" localSheetId="0">#REF!</definedName>
    <definedName name="土建60021" localSheetId="0">#REF!</definedName>
    <definedName name="土建60022" localSheetId="0">#REF!</definedName>
    <definedName name="土建60023" localSheetId="0">#REF!</definedName>
    <definedName name="土建60024" localSheetId="0">#REF!</definedName>
    <definedName name="土建60025" localSheetId="0">#REF!</definedName>
    <definedName name="土建60026" localSheetId="0">#REF!</definedName>
    <definedName name="土建60027" localSheetId="0">#REF!</definedName>
    <definedName name="土建60028" localSheetId="0">#REF!</definedName>
    <definedName name="土建60029" localSheetId="0">#REF!</definedName>
    <definedName name="土建60030" localSheetId="0">#REF!</definedName>
    <definedName name="土建60031" localSheetId="0">#REF!</definedName>
    <definedName name="土建60032" localSheetId="0">#REF!</definedName>
    <definedName name="土建60033" localSheetId="0">#REF!</definedName>
    <definedName name="土建60034" localSheetId="0">#REF!</definedName>
    <definedName name="土建60035" localSheetId="0">#REF!</definedName>
    <definedName name="土建60036" localSheetId="0">#REF!</definedName>
    <definedName name="土建60037" localSheetId="0">#REF!</definedName>
    <definedName name="土建60038" localSheetId="0">#REF!</definedName>
    <definedName name="土建60039" localSheetId="0">#REF!</definedName>
    <definedName name="土建60040" localSheetId="0">#REF!</definedName>
    <definedName name="土建60041" localSheetId="0">#REF!</definedName>
    <definedName name="土建60042" localSheetId="0">#REF!</definedName>
    <definedName name="土建60043" localSheetId="0">#REF!</definedName>
    <definedName name="土建60044" localSheetId="0">#REF!</definedName>
    <definedName name="土建60045" localSheetId="0">#REF!</definedName>
    <definedName name="土建60046" localSheetId="0">#REF!</definedName>
    <definedName name="土建60047" localSheetId="0">#REF!</definedName>
    <definedName name="土建60048" localSheetId="0">#REF!</definedName>
    <definedName name="土建60049" localSheetId="0">#REF!</definedName>
    <definedName name="土建60050" localSheetId="0">#REF!</definedName>
    <definedName name="土建60051" localSheetId="0">#REF!</definedName>
    <definedName name="土建60052" localSheetId="0">#REF!</definedName>
    <definedName name="土建60053" localSheetId="0">#REF!</definedName>
    <definedName name="土建60054" localSheetId="0">#REF!</definedName>
    <definedName name="土建60055" localSheetId="0">#REF!</definedName>
    <definedName name="土建60056" localSheetId="0">#REF!</definedName>
    <definedName name="土建60057" localSheetId="0">#REF!</definedName>
    <definedName name="土建60058" localSheetId="0">#REF!</definedName>
    <definedName name="土建60059" localSheetId="0">#REF!</definedName>
    <definedName name="土建60060" localSheetId="0">#REF!</definedName>
    <definedName name="土建60061" localSheetId="0">#REF!</definedName>
    <definedName name="土建60062" localSheetId="0">#REF!</definedName>
    <definedName name="土建60063" localSheetId="0">#REF!</definedName>
    <definedName name="土建60064" localSheetId="0">#REF!</definedName>
    <definedName name="土建60065" localSheetId="0">#REF!</definedName>
    <definedName name="土建60066" localSheetId="0">#REF!</definedName>
    <definedName name="土建60067" localSheetId="0">#REF!</definedName>
    <definedName name="土建60068" localSheetId="0">#REF!</definedName>
    <definedName name="土建60069" localSheetId="0">#REF!</definedName>
    <definedName name="土建60070" localSheetId="0">#REF!</definedName>
    <definedName name="土建60071" localSheetId="0">#REF!</definedName>
    <definedName name="土建60072" localSheetId="0">#REF!</definedName>
    <definedName name="土建60073" localSheetId="0">#REF!</definedName>
    <definedName name="土建60074" localSheetId="0">#REF!</definedName>
    <definedName name="土建60075" localSheetId="0">#REF!</definedName>
    <definedName name="土建60076" localSheetId="0">#REF!</definedName>
    <definedName name="土建60077" localSheetId="0">#REF!</definedName>
    <definedName name="土建70001" localSheetId="0">#REF!</definedName>
    <definedName name="土建70002" localSheetId="0">#REF!</definedName>
    <definedName name="土建70003" localSheetId="0">#REF!</definedName>
    <definedName name="土建70004" localSheetId="0">#REF!</definedName>
    <definedName name="土建70005" localSheetId="0">#REF!</definedName>
    <definedName name="土建70006" localSheetId="0">#REF!</definedName>
    <definedName name="土建70007" localSheetId="0">#REF!</definedName>
    <definedName name="土建70008" localSheetId="0">#REF!</definedName>
    <definedName name="土建70009" localSheetId="0">#REF!</definedName>
    <definedName name="土建70010" localSheetId="0">#REF!</definedName>
    <definedName name="土建70011" localSheetId="0">#REF!</definedName>
    <definedName name="土建70012" localSheetId="0">#REF!</definedName>
    <definedName name="土建70013" localSheetId="0">#REF!</definedName>
    <definedName name="土建70014" localSheetId="0">#REF!</definedName>
    <definedName name="土建70015" localSheetId="0">#REF!</definedName>
    <definedName name="土建70016" localSheetId="0">#REF!</definedName>
    <definedName name="土建70017" localSheetId="0">#REF!</definedName>
    <definedName name="土建70018" localSheetId="0">#REF!</definedName>
    <definedName name="土建70019" localSheetId="0">#REF!</definedName>
    <definedName name="土建70020" localSheetId="0">#REF!</definedName>
    <definedName name="土建70021" localSheetId="0">#REF!</definedName>
    <definedName name="土建70022" localSheetId="0">#REF!</definedName>
    <definedName name="土建70023" localSheetId="0">#REF!</definedName>
    <definedName name="土建70024" localSheetId="0">#REF!</definedName>
    <definedName name="土建70025" localSheetId="0">#REF!</definedName>
    <definedName name="土建70026" localSheetId="0">#REF!</definedName>
    <definedName name="土建70027" localSheetId="0">#REF!</definedName>
    <definedName name="土建80001" localSheetId="0">#REF!</definedName>
    <definedName name="土建80002" localSheetId="0">#REF!</definedName>
    <definedName name="土建80003" localSheetId="0">#REF!</definedName>
    <definedName name="土建80004" localSheetId="0">#REF!</definedName>
    <definedName name="土建80005" localSheetId="0">#REF!</definedName>
    <definedName name="土建80006" localSheetId="0">#REF!</definedName>
    <definedName name="土建80007" localSheetId="0">#REF!</definedName>
    <definedName name="土建80008" localSheetId="0">#REF!</definedName>
    <definedName name="土建80009" localSheetId="0">#REF!</definedName>
    <definedName name="土建80010" localSheetId="0">#REF!</definedName>
    <definedName name="土建80011" localSheetId="0">#REF!</definedName>
    <definedName name="土建80012" localSheetId="0">#REF!</definedName>
    <definedName name="土建80013" localSheetId="0">#REF!</definedName>
    <definedName name="土建80014" localSheetId="0">#REF!</definedName>
    <definedName name="土建80015" localSheetId="0">#REF!</definedName>
    <definedName name="土建80016" localSheetId="0">#REF!</definedName>
    <definedName name="土建80017" localSheetId="0">#REF!</definedName>
    <definedName name="土方" localSheetId="0">#REF!</definedName>
    <definedName name="地坪标高" localSheetId="0">#REF!</definedName>
    <definedName name="地面" localSheetId="0">#REF!</definedName>
    <definedName name="地面工程" localSheetId="0">#REF!</definedName>
    <definedName name="地面石材人工" localSheetId="0">#REF!</definedName>
    <definedName name="地面石材铺贴" localSheetId="0">#REF!</definedName>
    <definedName name="埃特板" localSheetId="0">#REF!</definedName>
    <definedName name="埃特板人工" localSheetId="0">#REF!</definedName>
    <definedName name="墙" localSheetId="0">#REF!</definedName>
    <definedName name="墙200模" localSheetId="0">#REF!</definedName>
    <definedName name="墙500模" localSheetId="0">#REF!</definedName>
    <definedName name="墙地砖人工" localSheetId="0">#REF!</definedName>
    <definedName name="墙纸" localSheetId="0">#REF!</definedName>
    <definedName name="墙纸人工" localSheetId="0">#REF!</definedName>
    <definedName name="墙身" localSheetId="0">#REF!</definedName>
    <definedName name="墙身工程" localSheetId="0">#REF!</definedName>
    <definedName name="墙面石材人工" localSheetId="0">#REF!</definedName>
    <definedName name="墙面石材铺贴" localSheetId="0">#REF!</definedName>
    <definedName name="复式" localSheetId="0">#REF!</definedName>
    <definedName name="外墙底漆" localSheetId="0">#REF!</definedName>
    <definedName name="外墙腻子" localSheetId="0">#REF!</definedName>
    <definedName name="外墙面漆" localSheetId="0">#REF!</definedName>
    <definedName name="外涂" localSheetId="0">#REF!</definedName>
    <definedName name="外面砖" localSheetId="0">#REF!</definedName>
    <definedName name="多乐士配得丽底漆" localSheetId="0">#REF!</definedName>
    <definedName name="多乐士配得丽面漆" localSheetId="0">#REF!</definedName>
    <definedName name="大哥和环境是减肥" localSheetId="0">#REF!</definedName>
    <definedName name="大堂射灯" localSheetId="0">#REF!</definedName>
    <definedName name="大堂筒灯" localSheetId="0">#REF!</definedName>
    <definedName name="大堂花灯" localSheetId="0">#REF!</definedName>
    <definedName name="天棚" localSheetId="0">#REF!</definedName>
    <definedName name="天沟" localSheetId="0">#REF!</definedName>
    <definedName name="天花工程" localSheetId="0">#REF!</definedName>
    <definedName name="天花灯槽" localSheetId="0">#REF!</definedName>
    <definedName name="天花石膏线C1_450A" localSheetId="0">#REF!</definedName>
    <definedName name="天花石膏线C1_450B" localSheetId="0">#REF!</definedName>
    <definedName name="天花窗帘盒人工" localSheetId="0">#REF!</definedName>
    <definedName name="安装" localSheetId="0">#REF!</definedName>
    <definedName name="屋面" localSheetId="0">#REF!</definedName>
    <definedName name="山西黑" localSheetId="0">#REF!</definedName>
    <definedName name="帝皇米黄石" localSheetId="0">#REF!</definedName>
    <definedName name="建筑" localSheetId="0">#REF!</definedName>
    <definedName name="建筑装饰" localSheetId="0">#REF!</definedName>
    <definedName name="异柱模" localSheetId="0">#REF!</definedName>
    <definedName name="弱电智能化" localSheetId="0">#REF!</definedName>
    <definedName name="承台" localSheetId="0">#REF!</definedName>
    <definedName name="承台编号" localSheetId="0">#REF!</definedName>
    <definedName name="护栏" localSheetId="0">#REF!</definedName>
    <definedName name="拆除工程" localSheetId="0">#REF!</definedName>
    <definedName name="拉丝不锈钢" localSheetId="0">#REF!</definedName>
    <definedName name="挡水石人工" localSheetId="0">#REF!</definedName>
    <definedName name="排气扇" localSheetId="0">#REF!</definedName>
    <definedName name="新砌" localSheetId="0">#REF!</definedName>
    <definedName name="新西米" localSheetId="0">#REF!</definedName>
    <definedName name="新西米门套鞋" localSheetId="0">#REF!</definedName>
    <definedName name="新雅米黄石地面" localSheetId="0">#REF!</definedName>
    <definedName name="新雅米黄石墙面" localSheetId="0">#REF!</definedName>
    <definedName name="机电设备" localSheetId="0">#REF!</definedName>
    <definedName name="柱2" localSheetId="0">#REF!</definedName>
    <definedName name="柱2数量" localSheetId="0">#REF!</definedName>
    <definedName name="柱3" localSheetId="0">#REF!</definedName>
    <definedName name="柱3数量" localSheetId="0">#REF!</definedName>
    <definedName name="柱4" localSheetId="0">#REF!</definedName>
    <definedName name="柱4数量" localSheetId="0">#REF!</definedName>
    <definedName name="标高" localSheetId="0">#REF!</definedName>
    <definedName name="桩" localSheetId="0">#REF!</definedName>
    <definedName name="桩模" localSheetId="0">#REF!</definedName>
    <definedName name="梁模" localSheetId="0">#REF!</definedName>
    <definedName name="欠" localSheetId="0">#REF!</definedName>
    <definedName name="水" localSheetId="0">#REF!</definedName>
    <definedName name="水泥沙" localSheetId="0">#REF!</definedName>
    <definedName name="水泥砂浆找平" localSheetId="0">#REF!</definedName>
    <definedName name="水泥砂浆找平人工" localSheetId="0">#REF!</definedName>
    <definedName name="油漆人工" localSheetId="0">#REF!</definedName>
    <definedName name="浅啡网" localSheetId="0">#REF!</definedName>
    <definedName name="涂料" localSheetId="0">#REF!</definedName>
    <definedName name="消防" localSheetId="0">#REF!</definedName>
    <definedName name="灯带T4" localSheetId="0">#REF!</definedName>
    <definedName name="煤气" localSheetId="0">#REF!</definedName>
    <definedName name="瓷砖踢脚线人工" localSheetId="0">#REF!</definedName>
    <definedName name="电" localSheetId="0">#REF!</definedName>
    <definedName name="电梯厅墙地砖人工" localSheetId="0">#REF!</definedName>
    <definedName name="电梯厅油漆人工" localSheetId="0">#REF!</definedName>
    <definedName name="电气安装" localSheetId="0">#REF!</definedName>
    <definedName name="真石马赛克" localSheetId="0">#REF!</definedName>
    <definedName name="矩柱模" localSheetId="0">#REF!</definedName>
    <definedName name="石材踢脚线人工" localSheetId="0">#REF!</definedName>
    <definedName name="石膏板9mm" localSheetId="0">#REF!</definedName>
    <definedName name="石膏板9厘" localSheetId="0">#REF!</definedName>
    <definedName name="石膏线100乘80" localSheetId="0">#REF!</definedName>
    <definedName name="石膏线60包人工" localSheetId="0">#REF!</definedName>
    <definedName name="石膏线安装费" localSheetId="0">#REF!</definedName>
    <definedName name="砂面钛金不绣钢" localSheetId="0">#REF!</definedName>
    <definedName name="砌筑" localSheetId="0">#REF!</definedName>
    <definedName name="砼" localSheetId="0">#REF!</definedName>
    <definedName name="砼10" localSheetId="0">#REF!</definedName>
    <definedName name="砼15" localSheetId="0">#REF!</definedName>
    <definedName name="砼20" localSheetId="0">#REF!</definedName>
    <definedName name="砼25" localSheetId="0">#REF!</definedName>
    <definedName name="砼30" localSheetId="0">#REF!</definedName>
    <definedName name="砼35" localSheetId="0">#REF!</definedName>
    <definedName name="砼40" localSheetId="0">#REF!</definedName>
    <definedName name="砼45" localSheetId="0">#REF!</definedName>
    <definedName name="砼50" localSheetId="0">#REF!</definedName>
    <definedName name="砼55" localSheetId="0">#REF!</definedName>
    <definedName name="砼浇" localSheetId="0">#REF!</definedName>
    <definedName name="窗台石人工" localSheetId="0">#REF!</definedName>
    <definedName name="窗帘盒人工" localSheetId="0">#REF!</definedName>
    <definedName name="窗护栏" localSheetId="0">#REF!</definedName>
    <definedName name="筒灯华辉4寸防雾" localSheetId="0">#REF!</definedName>
    <definedName name="筒灯华辉9w" localSheetId="0">#REF!</definedName>
    <definedName name="筒灯欧普" localSheetId="0">#REF!</definedName>
    <definedName name="紫檀木实木线框安装人工" localSheetId="0">#REF!</definedName>
    <definedName name="紫檀木镜框实木线120乘50" localSheetId="0">#REF!</definedName>
    <definedName name="紫檀木镜框实木线60乘25" localSheetId="0">#REF!</definedName>
    <definedName name="给排水" localSheetId="0">#REF!</definedName>
    <definedName name="聚氨酯" localSheetId="0">#REF!</definedName>
    <definedName name="脚手" localSheetId="0">#REF!</definedName>
    <definedName name="腻子" localSheetId="0">#REF!</definedName>
    <definedName name="腻子等辅材" localSheetId="0">#REF!</definedName>
    <definedName name="英国棕" localSheetId="0">#REF!</definedName>
    <definedName name="英国棕门套鞋" localSheetId="0">#REF!</definedName>
    <definedName name="装饰" localSheetId="0">#REF!</definedName>
    <definedName name="西班牙米黄" localSheetId="0">#REF!</definedName>
    <definedName name="贝砂金" localSheetId="0">#REF!</definedName>
    <definedName name="软木" localSheetId="0">#REF!</definedName>
    <definedName name="轻钢龙骨埃特板天花吊顶" localSheetId="0">#REF!</definedName>
    <definedName name="通风空调" localSheetId="0">#REF!</definedName>
    <definedName name="采购" localSheetId="0">#REF!</definedName>
    <definedName name="金属" localSheetId="0">#REF!</definedName>
    <definedName name="钢12" localSheetId="0">#REF!</definedName>
    <definedName name="钢3" localSheetId="0">#REF!</definedName>
    <definedName name="铝单板2.5mm" localSheetId="0">#REF!</definedName>
    <definedName name="铝单板人工" localSheetId="0">#REF!</definedName>
    <definedName name="铝扣板" localSheetId="0">#REF!</definedName>
    <definedName name="铝扣板人工" localSheetId="0">#REF!</definedName>
    <definedName name="铝条10mm" localSheetId="0">#REF!</definedName>
    <definedName name="铝边角" localSheetId="0">#REF!</definedName>
    <definedName name="镜面钛金不绣钢" localSheetId="0">#REF!</definedName>
    <definedName name="门套鞋人工" localSheetId="0">#REF!</definedName>
    <definedName name="门槛石人工" localSheetId="0">#REF!</definedName>
    <definedName name="门洞塞缝" localSheetId="0">#REF!</definedName>
    <definedName name="门窗表" localSheetId="0">#REF!</definedName>
    <definedName name="门窗表a23" localSheetId="0">#REF!</definedName>
    <definedName name="防水" localSheetId="0">#REF!</definedName>
    <definedName name="陶粒" localSheetId="0">#REF!</definedName>
    <definedName name="集中采购" localSheetId="0">#REF!</definedName>
    <definedName name="零星模" localSheetId="0">#REF!</definedName>
    <definedName name="面积" localSheetId="0">#REF!</definedName>
    <definedName name="风" localSheetId="0">#REF!</definedName>
    <definedName name="黑色烤漆玻璃" localSheetId="0">#REF!</definedName>
    <definedName name="黑豹防水涂料" localSheetId="0">#REF!</definedName>
    <definedName name="黑金花" localSheetId="0">#REF!</definedName>
    <definedName name="黑金花石60mm" localSheetId="0">#REF!</definedName>
    <definedName name="结果" localSheetId="0">清单装修部分M11</definedName>
    <definedName name="_xlnm.Print_Area" localSheetId="0">分项汇总!$A$1:$J$8</definedName>
    <definedName name="结果" localSheetId="2">清单装修部分M11</definedName>
    <definedName name="_xlnm.Print_Area" localSheetId="2">计算底稿!$A$1:$U$17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0E99B529795A48049E346615F943961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6920" y="8991600"/>
          <a:ext cx="5086350" cy="6048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02311085778F485AA24DFE9CA418268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54670" y="8991600"/>
          <a:ext cx="4905375" cy="561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8717174881E34D72B69B11EE4BAAF3B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240770" y="8991600"/>
          <a:ext cx="12639675" cy="55054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<sst xmlns="http://schemas.openxmlformats.org/spreadsheetml/2006/main" count="141" uniqueCount="53">
  <si>
    <t>地下车库精装修工程汇总表</t>
  </si>
  <si>
    <t>序号</t>
  </si>
  <si>
    <t>名称</t>
  </si>
  <si>
    <t>6-2-102户</t>
  </si>
  <si>
    <t>7-102户</t>
  </si>
  <si>
    <t>10-102户</t>
  </si>
  <si>
    <t>12-102户</t>
  </si>
  <si>
    <t>10-402户</t>
  </si>
  <si>
    <t>9-1-102</t>
  </si>
  <si>
    <t>6-2-101</t>
  </si>
  <si>
    <t>汇总</t>
  </si>
  <si>
    <t>二次结构</t>
  </si>
  <si>
    <t>结构改造</t>
  </si>
  <si>
    <t>地暖工程</t>
  </si>
  <si>
    <t>小计</t>
  </si>
  <si>
    <t>1、按照如下支付方式
  1）支付月进度产值的80%；
  2）验收并交付完成，支付至合同总价款的90%
  3）结算完成，支付至结算总价款的97%，剩余3%作为质保金，质保期2年（竣工验收日期起），质保金满两年后无息支付。</t>
  </si>
  <si>
    <t>悠然居项目户内精装修工程户内装饰清单</t>
  </si>
  <si>
    <t>项目特征
（按图纸及规范要求，包括但不限于以下内容）</t>
  </si>
  <si>
    <t>单位</t>
  </si>
  <si>
    <t>工程量</t>
  </si>
  <si>
    <t>含税综合单价</t>
  </si>
  <si>
    <t>备 注
（品牌/厂家）</t>
  </si>
  <si>
    <t>一</t>
  </si>
  <si>
    <t>新建墙体</t>
  </si>
  <si>
    <t>1、新建蒸压混凝土砌块墙（含木砖）
2、其他说明：他详见图纸及规范要求</t>
  </si>
  <si>
    <t>m³</t>
  </si>
  <si>
    <t>新建地垄</t>
  </si>
  <si>
    <t>1、新建150mm高混凝土地垄
2、含模板及支撑制作、安装、拆除
3、其他说明：他详见图纸及规范要求
4、部位：卫生间</t>
  </si>
  <si>
    <t>过梁</t>
  </si>
  <si>
    <t>1、过梁混凝土 C25
2、浇筑、振捣、养护等</t>
  </si>
  <si>
    <t>m</t>
  </si>
  <si>
    <t>二</t>
  </si>
  <si>
    <t>钢结构夹层</t>
  </si>
  <si>
    <t>钢结构+夹层板</t>
  </si>
  <si>
    <t>㎡</t>
  </si>
  <si>
    <t>混凝土浇筑</t>
  </si>
  <si>
    <t>1、C30砼浇筑，振捣、养护、收光（含钢筋）包工包料
2、详见图纸</t>
  </si>
  <si>
    <t>钢楼梯</t>
  </si>
  <si>
    <t>钢结构楼梯，含安装、制作、运输等（后期深化图纸）</t>
  </si>
  <si>
    <t>t</t>
  </si>
  <si>
    <t>钢楼梯栏板</t>
  </si>
  <si>
    <t>1、GL-01玻璃栏杆
2、6+6mm透明钢化超白夹胶玻璃
3、其他说明：他详见图纸及规范要求</t>
  </si>
  <si>
    <t>新建窗</t>
  </si>
  <si>
    <t>65系列断桥铝合金窗
5+9A+5</t>
  </si>
  <si>
    <t>玻璃栏板-挑空</t>
  </si>
  <si>
    <t>四</t>
  </si>
  <si>
    <t>地暖</t>
  </si>
  <si>
    <t>1、50厚C15豆石混凝土随打随抹平(上配Ф3双向@100钢丝网片中间敷散热管-地板辐射加热管采用耐热聚乙烯(PE-RT)管(产品应符合GB/T28799-2012的要求),管材等级4级,管系列S4,户内盘管管道规格均为De20,壁厚为2.3mm，PE-RT  I型-详见铺设图)，
2、0.2厚真空镀铝聚酯薄膜
3、20厚挤塑聚苯乙烯泡沫塑料板(一层为50厚挤塑聚苯乙烯泡沫型料板)
4、详见图纸及规范</t>
  </si>
  <si>
    <t>五</t>
  </si>
  <si>
    <t>小院门工程</t>
  </si>
  <si>
    <t>私家花园钢入户门</t>
  </si>
  <si>
    <t>1.尺寸:1.65/1.75*1.51m
2、40*20*2、80*20*2厚门框柱刷氛碳漆，
3、40*20*1.5厚@ 45mm立柱矩形钢管刷氛碳漆
4、其他说明:其它满足规范和设计图纸要求
5、详见效果图</t>
  </si>
  <si>
    <t>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</si>
</sst>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  <numFmt numFmtId="179" formatCode="0.0_ "/>
  </numFmts>
  <fonts count="28">
    <font>
      <sz val="10"/>
      <name val="Arial"/>
      <charset val="0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name val="宋体"/>
      <charset val="134"/>
    </font>
    <font>
      <b/>
      <sz val="10"/>
      <name val="Arial"/>
      <charset val="0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</cellStyleXfs>
  <cellXfs count="7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3" fontId="1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43" fontId="5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3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3" fontId="2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3" xfId="49" applyNumberFormat="1" applyFont="1" applyFill="1" applyBorder="1" applyAlignment="1" applyProtection="1">
      <alignment horizontal="center" vertical="center" wrapText="1"/>
    </xf>
    <xf numFmtId="177" fontId="1" fillId="0" borderId="3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177" fontId="1" fillId="0" borderId="3" xfId="49" applyNumberFormat="1" applyFont="1" applyFill="1" applyBorder="1" applyAlignment="1" applyProtection="1">
      <alignment horizontal="center" vertical="center" wrapText="1"/>
    </xf>
    <xf numFmtId="177" fontId="1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176" fontId="2" fillId="0" borderId="3" xfId="49" applyNumberFormat="1" applyFont="1" applyFill="1" applyBorder="1" applyAlignment="1" applyProtection="1">
      <alignment horizontal="center" vertical="center" wrapText="1"/>
    </xf>
    <xf numFmtId="177" fontId="2" fillId="0" borderId="3" xfId="49" applyNumberFormat="1" applyFont="1" applyFill="1" applyBorder="1" applyAlignment="1" applyProtection="1">
      <alignment horizontal="center" vertical="center" wrapText="1"/>
    </xf>
    <xf numFmtId="177" fontId="2" fillId="0" borderId="1" xfId="49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43" fontId="2" fillId="0" borderId="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>
      <alignment vertical="center"/>
    </xf>
    <xf numFmtId="178" fontId="2" fillId="0" borderId="0" xfId="0" applyNumberFormat="1" applyFont="1" applyFill="1" applyAlignment="1">
      <alignment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/>
    <xf numFmtId="0" fontId="0" fillId="0" borderId="0" xfId="0" applyFont="1" applyFill="1"/>
    <xf numFmtId="0" fontId="1" fillId="0" borderId="1" xfId="0" applyNumberFormat="1" applyFont="1" applyFill="1" applyBorder="1" applyAlignment="1" applyProtection="1">
      <alignment horizontal="left" vertical="center" wrapText="1"/>
    </xf>
    <xf numFmtId="179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1" xfId="49" applyNumberFormat="1" applyFont="1" applyFill="1" applyBorder="1" applyAlignment="1" applyProtection="1">
      <alignment horizontal="left" vertical="top" wrapText="1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2" fillId="0" borderId="1" xfId="49" applyNumberFormat="1" applyFont="1" applyFill="1" applyBorder="1" applyAlignment="1" applyProtection="1">
      <alignment horizontal="left" vertical="center" wrapText="1"/>
    </xf>
    <xf numFmtId="0" fontId="2" fillId="0" borderId="3" xfId="49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7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176" fontId="5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3" fontId="7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www.wps.cn/officeDocument/2020/cellImage" Target="cellimag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6.xml"/><Relationship Id="rId18" Type="http://schemas.openxmlformats.org/officeDocument/2006/relationships/externalLink" Target="externalLinks/externalLink15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357505</xdr:colOff>
      <xdr:row>17</xdr:row>
      <xdr:rowOff>93345</xdr:rowOff>
    </xdr:from>
    <xdr:to>
      <xdr:col>14</xdr:col>
      <xdr:colOff>531495</xdr:colOff>
      <xdr:row>32</xdr:row>
      <xdr:rowOff>350520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505" y="6138545"/>
          <a:ext cx="12830175" cy="5591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DJTXZ\Documents\WeChat%20Files\wxid_ghbj51ajed8e21\FileStorage\File\2025-05\CHEN\&#20844;&#36335;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\2018\&#20986;&#24046;\&#36981;&#20041;\&#23545;&#30002;&#26041;\&#27169;&#25311;&#28165;&#21333;\&#22797;&#26680;&#12304;&#35013;&#20462;&#12305;&#12304;&#27169;&#25311;&#28165;&#21333;&#21512;&#21516;&#39044;&#31639;&#20070;&#12305;&#12304;&#35199;&#21335;&#21306;&#22495;&#12305;&#36981;&#20041;&#19975;&#40595;&#24220;&#23637;&#31034;&#21306;&#21806;&#27004;&#37096;&#35013;&#20462;&#24037;&#31243;&#65288;7.9)(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6032;&#24314;&#25991;&#20214;&#22841;\&#26032;&#24314;&#25991;&#20214;&#22841;%20(3)\My%20QQ%20Files\&#32461;&#20852;&#25490;&#23627;&#25253;&#20215;.08.01.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httP:\mail.coastal.com.cn\yu&#30340;&#25991;&#26723;\&#21512;&#21516;&#28165;&#21333;\&#19996;&#33694;&#27839;&#28023;&#20029;&#27700;&#20339;&#22253;&#19968;&#26399;&#25307;&#26631;&#28165;&#21333;\&#19968;&#26399;&#28165;&#21333;&#32534;&#21046;&#35828;&#26126;&#19982;&#38468;&#34920;\&#22320;&#21306;\&#19978;&#28023;&#22320;&#21306;\&#32473;&#25307;&#25237;&#26631;&#21150;&#30340;&#25307;&#26631;&#20070;\&#28006;&#27743;&#27719;&#24635;&#20215;&#65288;9.17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&#25991;&#20214;\&#24037;&#31243;\&#40857;&#27941;&#21326;&#24220;\&#40857;&#27941;&#21326;&#24220;E&#24231;&#37202;&#24215;&#28040;&#38450;&#25913;&#36896;\&#40857;&#27941;&#21326;&#24220;&#28040;&#38450;&#30005;&#25913;&#3689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httP:\mail.coastal.com.cn\&#25105;&#30340;&#25991;&#20214;&#22841;\&#25307;&#25237;&#26631;\a&#26631;&#27573;&#25307;&#26631;&#25991;&#20214;2.20\&#24037;&#31243;&#37327;&#28165;&#2133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Users\Administrator\Documents\WeChat%20Files\zzto8to\Files\&#26080;&#38177;&#23433;&#35013;\C2C,C2D&#26631;&#27573;\&#23665;&#39030;&#39184;&#21381;\&#23665;&#39030;&#39184;&#21381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1A&#28145;&#22323;&#20013;&#22825;\3&#30002;&#26041;&#31614;&#35777;\&#31614;&#35777;001&#65288;&#28216;&#65289;&#24320;&#27133;&#24067;&#31649;\001%20&#24320;&#27133;&#24067;&#31649;&#31614;&#35777;4#&#27004;\02%20&#24320;&#27133;&#24037;&#31243;&#37327;&#35745;&#31639;&#34920;-4#&#2700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\&#24320;&#20803;&#24037;&#20316;\&#39033;&#30446;\&#38108;&#24029;\&#21806;&#27004;&#37096;&#26679;&#26495;&#38388;&#27169;&#25311;&#28165;&#21333;\&#25143;&#22411;\&#26032;\&#28165;&#213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\CHEN\&#20844;&#36335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ao\&#21531;&#28246;&#21326;&#24237;\&#25509;&#25910;&#25991;&#20214;\5-7&#26368;&#21518;&#24191;&#24030;&#27611;&#22383;&#36213;&#24635;&#27979;&#31639;12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DJTXZ\Documents\WeChat%20Files\wxid_ghbj51ajed8e21\FileStorage\File\2025-05\2010QQ\Users\226787887\FileRecv\&#39033;&#30446;&#36319;&#21333;&#36164;&#26009;\DOCUME~1\ADMINI~1\LOCALS~1\Temp\Rar$DI03.312\&#26368;&#32456;&#25253;&#20215;-&#24800;&#19996;&#30887;&#26690;&#22253;&#38376;&#31383;&#24037;&#31243;-&#2446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DJTXZ\Documents\WeChat%20Files\wxid_ghbj51ajed8e21\FileStorage\File\2025-05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36213;&#38686;\&#25104;&#26412;-&#24481;&#26223;&#35946;&#22253;&#19968;&#26399;&#38109;&#21512;&#37329;&#38376;&#31383;&#24037;&#31243;20130117&#65288;&#38109;&#21512;&#37329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66\&#26412;&#22320;&#30913;&#30424;%20(d)\&#25105;&#30340;&#24037;&#20316;\&#28145;&#22323;&#25104;&#26412;\&#25307;&#26631;\&#38109;&#21512;&#37329;&#25112;&#30053;&#37319;&#36141;\&#26631;&#20934;&#21270;&#38109;&#21512;&#37329;&#38376;&#31383;&#25253;&#20215;&#28165;&#21333;Rev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32654;&#30340;&#22320;&#20135;&#32993;&#23721;\&#39034;&#24503;&#20844;&#21496;\2015-10\&#23481;&#26690;&#25463;&#39640;\&#39034;&#24503;&#23481;&#26690;&#25463;&#39640;&#20108;&#26399;&#26679;&#26495;&#25151;&#21450;&#20844;&#20849;&#37096;&#20998;&#23460;&#20869;&#35013;&#20462;&#24037;&#31243;-2015100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&#21306;\01.&#32654;&#30340;&#32752;&#35802;&#39033;&#30446;\02.&#21271;&#23621;&#19977;&#26399;&#20108;&#26631;&#20132;&#27004;&#26631;&#20934;&#35013;&#20462;&#24037;&#31243;\02.&#23460;&#20869;&#22823;&#36135;&#35013;&#20462;&#24037;&#31243;\03.&#25307;&#26631;&#28165;&#21333;&#21450;&#26631;&#24213;\2.&#26631;&#24213;&#20215;(&#35810;&#26631;&#35843;&#25972;)20140904\&#37329;&#34739;&#34690;\&#21271;&#23621;&#19977;&#26399;&#20108;&#26631;&#31934;&#35013;&#20462;&#24037;&#31243;(&#35013;&#20462;&#65292;&#35810;&#26631;&#35843;&#25972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5105;&#30340;&#24037;&#20316;&#25991;&#20214;&#22841;\&#20449;&#19994;\&#24037;&#20316;&#21306;\&#20449;&#19994;&#33457;&#22253;&#29677;&#32452;&#36827;&#24230;&#27454;\A2&#21306;\A2&#35013;&#20462;\&#26032;&#24314;&#25991;&#20214;&#22841;%20(2)\&#19979;&#36733;&#25991;&#20214;\06\excel&#35745;&#31639;&#31295;&#65288;&#39033;&#30446;&#27719;&#2463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清单"/>
      <sheetName val="数据汇总表"/>
      <sheetName val="基础项目"/>
      <sheetName val="材料损耗(不打印)"/>
      <sheetName val="墙面工程"/>
      <sheetName val="学生公寓5-9"/>
      <sheetName val="装饰工程汇总表"/>
      <sheetName val="墙柱面挂钢网"/>
      <sheetName val="铸铁格栅盖板、卫生间蹲位"/>
      <sheetName val="陶粒"/>
      <sheetName val="砼电缆沟、地沟"/>
      <sheetName val="变形缝"/>
      <sheetName val="隔热砖、天沟马赛克、广场砖"/>
      <sheetName val="水泥砂浆地面"/>
      <sheetName val="防滑砖300"/>
      <sheetName val="抛光砖600、耐磨砖"/>
      <sheetName val="超微粉抛光砖600"/>
      <sheetName val="零星面贴砖、门槛石"/>
      <sheetName val="块料楼梯面层"/>
      <sheetName val="花岗岩地面"/>
      <sheetName val="花岗岩台阶面"/>
      <sheetName val="块料地脚线"/>
      <sheetName val="砂浆地脚线"/>
      <sheetName val="梯级花岗岩挡水线"/>
      <sheetName val="不锈钢扶手栏杆"/>
      <sheetName val="不锈钢防盗网、格栅"/>
      <sheetName val="墙柱面一般抹灰"/>
      <sheetName val="235×52釉面砖"/>
      <sheetName val="200×300面砖"/>
      <sheetName val="石材窗台板"/>
      <sheetName val="天棚抹灰"/>
      <sheetName val="油漆"/>
      <sheetName val="天棚吊顶"/>
      <sheetName val="卡布隆"/>
      <sheetName val="门窗工程"/>
      <sheetName val="其他项目"/>
      <sheetName val="防水胶填缝"/>
      <sheetName val="材料表"/>
      <sheetName val="1"/>
      <sheetName val="1."/>
      <sheetName val="型材表"/>
      <sheetName val="bef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索引"/>
      <sheetName val="封面"/>
      <sheetName val="编制说明"/>
      <sheetName val="清单汇总表"/>
      <sheetName val="单位工程汇总表"/>
      <sheetName val="分部汇总表"/>
      <sheetName val="装修部分"/>
      <sheetName val="装修主材表"/>
      <sheetName val="安装部分"/>
      <sheetName val="灯具主材表报价（西顿）"/>
      <sheetName val="洁具主材表报价（科勒）"/>
      <sheetName val="开关插座主材表报价（德国吉徕）"/>
      <sheetName val="Sheet1"/>
      <sheetName val="型材表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门窗明细表"/>
      <sheetName val="A户型单价"/>
      <sheetName val="B户型单价 "/>
      <sheetName val="C户型4拼单价"/>
      <sheetName val="C户型6拼单价"/>
      <sheetName val="C户型8拼单价"/>
      <sheetName val="轻钢雨篷"/>
      <sheetName val="百叶单价"/>
      <sheetName val="阳台栏杆"/>
      <sheetName val="采光屋顶"/>
      <sheetName val="名称"/>
      <sheetName val="栏杆等总量"/>
      <sheetName val="XLR_NoRangeSheet"/>
      <sheetName val="计算式"/>
      <sheetName val="单价分析表"/>
      <sheetName val="内围地梁钢筋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措施费合价项目"/>
      <sheetName val="综合单价表"/>
      <sheetName val="3A"/>
      <sheetName val="3C"/>
      <sheetName val="4D"/>
      <sheetName val="2F"/>
      <sheetName val="4F"/>
      <sheetName val="3G"/>
      <sheetName val="4G"/>
      <sheetName val="3H"/>
      <sheetName val="4H"/>
      <sheetName val="2J"/>
      <sheetName val="Ⅰ型"/>
      <sheetName val="Ⅱ型"/>
      <sheetName val="Ⅲ型"/>
      <sheetName val="Ⅳ型"/>
      <sheetName val="Ⅴ型"/>
      <sheetName val="生活泵房"/>
      <sheetName val="自行车库"/>
      <sheetName val="垃圾房"/>
      <sheetName val="污水池"/>
      <sheetName val="围墙道路"/>
      <sheetName val="管网"/>
      <sheetName val="施工参考单价报价表"/>
      <sheetName val="其它工作项目报价清单"/>
      <sheetName val="甲指乙供材料报价表"/>
      <sheetName val="总措施项目"/>
      <sheetName val="sheet2"/>
      <sheetName val="综合单价汇总表"/>
      <sheetName val="电气设置"/>
      <sheetName val="电气计算"/>
      <sheetName val="PopCache"/>
      <sheetName val="土建工程综合单价表"/>
      <sheetName val="土建工程综合单价组价明细表"/>
      <sheetName val="单位库"/>
      <sheetName val="名称"/>
      <sheetName val="墙面工程"/>
      <sheetName val="基础项目"/>
      <sheetName val="模板"/>
      <sheetName val="21"/>
      <sheetName val="XLR_NoRangeSheet"/>
      <sheetName val="1"/>
      <sheetName val="1."/>
      <sheetName val="材料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电气设置"/>
      <sheetName val="电气计算"/>
      <sheetName val="电气汇总"/>
      <sheetName val="电气汇总(计算式)"/>
      <sheetName val="辅表(材料)"/>
      <sheetName val="模板"/>
      <sheetName val="土建工程综合单价表"/>
      <sheetName val="土建工程综合单价组价明细表"/>
      <sheetName val="总措施项目"/>
      <sheetName val="XLR_NoRangeSheet"/>
      <sheetName val="工程量"/>
      <sheetName val="计算式"/>
      <sheetName val="单价分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总汇表"/>
      <sheetName val="总措施项目"/>
      <sheetName val="单位工程措施项目"/>
      <sheetName val="综合单价汇总表"/>
      <sheetName val="C2-1"/>
      <sheetName val="C2-3"/>
      <sheetName val="C5-1"/>
      <sheetName val="C5-3"/>
      <sheetName val="C5-2"/>
      <sheetName val="C5-4"/>
      <sheetName val="D1-2"/>
      <sheetName val="D1-4"/>
      <sheetName val="模板"/>
      <sheetName val="B4G"/>
      <sheetName val="G1G"/>
      <sheetName val="G1G联体"/>
      <sheetName val="G2G "/>
      <sheetName val="G3G"/>
      <sheetName val="H1G"/>
      <sheetName val="H3G"/>
      <sheetName val="J1G"/>
      <sheetName val="J2G"/>
      <sheetName val="J3G"/>
      <sheetName val="K1G"/>
      <sheetName val="墙面工程"/>
      <sheetName val="21"/>
      <sheetName val="A1栋已核定"/>
      <sheetName val="综合单价表"/>
      <sheetName val="施工参考单价报价表"/>
      <sheetName val="其它工作项目报价清单"/>
      <sheetName val="甲指乙供材料报价表"/>
      <sheetName val="土建工程综合单价表"/>
      <sheetName val="土建工程综合单价组价明细表"/>
      <sheetName val="给排水计算"/>
      <sheetName val="单位"/>
      <sheetName val="基础项目"/>
      <sheetName val="型材表"/>
      <sheetName val="清单"/>
      <sheetName val="1"/>
      <sheetName val="1."/>
      <sheetName val="材料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封面"/>
      <sheetName val="汇总表"/>
      <sheetName val="计算表"/>
      <sheetName val="计算式"/>
      <sheetName val="单价分析表"/>
      <sheetName val="材料损耗(不打印)"/>
      <sheetName val="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封面"/>
      <sheetName val="汇总表"/>
      <sheetName val="计算表B1"/>
      <sheetName val="计算表B2"/>
      <sheetName val="计算表C1"/>
      <sheetName val="计算表C2"/>
      <sheetName val="计算表C3"/>
      <sheetName val="1"/>
      <sheetName val="1."/>
      <sheetName val="材料表"/>
      <sheetName val="2、B户型115m2"/>
      <sheetName val="5、LOFT公寓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造价汇总表"/>
      <sheetName val="费用清单-报价 "/>
      <sheetName val="1、A户型125m2"/>
      <sheetName val="2、B户型115m2"/>
      <sheetName val="3、E户型143m2"/>
      <sheetName val="4、SOHO公寓"/>
      <sheetName val="5、LOFT公寓"/>
      <sheetName val="6、售楼部"/>
      <sheetName val="7、增加项及基准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材料损耗(不打印)"/>
      <sheetName val="XLR_NoRangeSheet"/>
      <sheetName val="Mp-team 1"/>
      <sheetName val="内围地梁钢筋说明"/>
      <sheetName val="墙面工程"/>
      <sheetName val="改加胶玻璃、室外栏杆"/>
      <sheetName val="基础项目"/>
      <sheetName val="1"/>
      <sheetName val="材料名称标准表"/>
      <sheetName val="主材表"/>
      <sheetName val="清单"/>
      <sheetName val="Sheet2"/>
      <sheetName val="乙供材（豪装）"/>
      <sheetName val="甲供主材表（交楼标准）"/>
      <sheetName val="1#305 (修改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修改"/>
      <sheetName val="修改2"/>
      <sheetName val="毛坯及材料调差（附表1）"/>
      <sheetName val="Sheet2"/>
      <sheetName val="索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清单"/>
      <sheetName val="材料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型材密度表"/>
      <sheetName val="材料损耗(不打印)"/>
      <sheetName val="改加胶玻璃、室外栏杆"/>
      <sheetName val="建筑面积 "/>
      <sheetName val="基础项目"/>
      <sheetName val="XLR_NoRangeSheet"/>
      <sheetName val="单价分析表"/>
      <sheetName val="计算式"/>
      <sheetName val="基础工程量估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报价说明"/>
      <sheetName val="汇总表"/>
      <sheetName val="工程量清单"/>
      <sheetName val="主材表"/>
      <sheetName val="审批单"/>
      <sheetName val="综合预算表"/>
      <sheetName val="单价分析表"/>
      <sheetName val="计算式"/>
      <sheetName val="型材"/>
      <sheetName val="玻璃"/>
      <sheetName val="配件"/>
      <sheetName val="预算"/>
      <sheetName val="XLR_NoRangeSheet"/>
      <sheetName val="基础工程量估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LC01 (2)"/>
      <sheetName val="型材线密度表"/>
      <sheetName val="钢材"/>
      <sheetName val="铝材表面处理"/>
      <sheetName val="玻璃"/>
      <sheetName val="五金配件(1)"/>
      <sheetName val="五金配件(2)"/>
      <sheetName val="五金配件(3)"/>
      <sheetName val="密封胶"/>
      <sheetName val="附件"/>
      <sheetName val="LC01"/>
      <sheetName val="上悬67"/>
      <sheetName val="推拉05"/>
      <sheetName val="平开门"/>
      <sheetName val="门连窗"/>
      <sheetName val="推拉门"/>
      <sheetName val="地弹簧门(无框)"/>
      <sheetName val="地弹簧门(有框)"/>
      <sheetName val="LC32"/>
      <sheetName val="LC32a"/>
      <sheetName val="TLC01"/>
      <sheetName val="LM01a"/>
      <sheetName val="LM01b"/>
      <sheetName val="TLM01a"/>
      <sheetName val="TLM01b"/>
      <sheetName val="TLM01c"/>
      <sheetName val="DHM01"/>
      <sheetName val="DYM01"/>
      <sheetName val="材料损耗(不打印)"/>
      <sheetName val="清单"/>
      <sheetName val="2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表"/>
      <sheetName val="1#305 (修改)"/>
      <sheetName val="1#303 "/>
      <sheetName val="3#301"/>
      <sheetName val="4#302"/>
      <sheetName val="4#303"/>
      <sheetName val="甲供主材表（交楼标准）"/>
      <sheetName val="乙供材（豪装）"/>
      <sheetName val="1栋公共部位装修"/>
      <sheetName val="2栋公共部位装修"/>
      <sheetName val="3栋公共部位装修"/>
      <sheetName val="4栋公共部位装修"/>
      <sheetName val="公共部分甲供主材表"/>
      <sheetName val="参考价封面"/>
      <sheetName val="Sheet2"/>
      <sheetName val="甲供材"/>
      <sheetName val="一层"/>
      <sheetName val="21"/>
      <sheetName val="XLR_NoRangeSheet"/>
      <sheetName val="型材表"/>
      <sheetName val="2、B户型115m2"/>
      <sheetName val="5、LOFT公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"/>
      <sheetName val="签证清单"/>
      <sheetName val="14AB"/>
      <sheetName val="14C"/>
      <sheetName val="14D"/>
      <sheetName val="14E"/>
      <sheetName val="15AB"/>
      <sheetName val="15CD"/>
      <sheetName val="19AB"/>
      <sheetName val="19C"/>
      <sheetName val="19DE"/>
      <sheetName val="19F"/>
      <sheetName val="19G"/>
      <sheetName val="20AB"/>
      <sheetName val="20CD"/>
      <sheetName val="甲供材"/>
      <sheetName val="单位"/>
      <sheetName val="常用项目"/>
      <sheetName val="乙供材（豪装）"/>
      <sheetName val="公共部分甲供主材表"/>
      <sheetName val="1#305 (修改)"/>
      <sheetName val="甲供主材表（交楼标准）"/>
      <sheetName val="一层"/>
      <sheetName val="21"/>
      <sheetName val="XLR_NoRangeSheet"/>
      <sheetName val="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单位"/>
      <sheetName val="常用项目"/>
      <sheetName val="基础T接头"/>
      <sheetName val="汇总(原计算表次序）"/>
      <sheetName val="物料"/>
      <sheetName val="甲供材"/>
      <sheetName val="Parameters"/>
      <sheetName val="乙供材（豪装）"/>
      <sheetName val="1#305 (修改)"/>
      <sheetName val="甲供主材表（交楼标准）"/>
      <sheetName val="内围地梁钢筋说明"/>
      <sheetName val="XLR_NoRangeSheet"/>
      <sheetName val="2、B户型115m2"/>
      <sheetName val="5、LOFT公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view="pageBreakPreview" zoomScale="130" zoomScaleNormal="130" workbookViewId="0">
      <selection activeCell="G7" sqref="G7"/>
    </sheetView>
  </sheetViews>
  <sheetFormatPr defaultColWidth="10.2857142857143" defaultRowHeight="28" customHeight="1" outlineLevelRow="7"/>
  <cols>
    <col min="1" max="1" width="5.85714285714286" style="54" customWidth="1"/>
    <col min="2" max="2" width="13.5714285714286" style="54" customWidth="1"/>
    <col min="3" max="3" width="10.8571428571429" style="54" customWidth="1"/>
    <col min="4" max="4" width="9.57142857142857" style="54" customWidth="1"/>
    <col min="5" max="7" width="9.71428571428571" style="54" customWidth="1"/>
    <col min="8" max="8" width="8.71428571428571" style="54" customWidth="1"/>
    <col min="9" max="10" width="9.57142857142857" style="54" customWidth="1"/>
    <col min="11" max="11" width="16.7142857142857" style="54" customWidth="1"/>
    <col min="12" max="12" width="34.4285714285714" style="55" customWidth="1"/>
    <col min="13" max="13" width="10.7142857142857" style="54"/>
    <col min="14" max="14" width="12.1428571428571" style="54"/>
    <col min="15" max="16384" width="10.2857142857143" style="54"/>
  </cols>
  <sheetData>
    <row r="1" customHeight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64"/>
    </row>
    <row r="2" customHeight="1" spans="1:10">
      <c r="A2" s="57" t="s">
        <v>1</v>
      </c>
      <c r="B2" s="58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60" t="s">
        <v>10</v>
      </c>
    </row>
    <row r="3" customHeight="1" spans="1:14">
      <c r="A3" s="60">
        <v>1</v>
      </c>
      <c r="B3" s="17" t="s">
        <v>11</v>
      </c>
      <c r="C3" s="61">
        <f>+报价表!O4</f>
        <v>17378.8466405716</v>
      </c>
      <c r="D3" s="61">
        <f>+报价表!P4</f>
        <v>15422.497366148</v>
      </c>
      <c r="E3" s="61">
        <f>+报价表!Q4</f>
        <v>14841.0607054504</v>
      </c>
      <c r="F3" s="61">
        <f>+报价表!R4</f>
        <v>14781.3713414239</v>
      </c>
      <c r="G3" s="61">
        <f>+报价表!S4</f>
        <v>6034.88577198356</v>
      </c>
      <c r="H3" s="61">
        <f>+报价表!T4</f>
        <v>13498.343256106</v>
      </c>
      <c r="I3" s="61">
        <f>+报价表!U4</f>
        <v>17378.8466405716</v>
      </c>
      <c r="J3" s="61">
        <f>+C3+D3+E3+F3+G3+H3+I3</f>
        <v>99335.8517222551</v>
      </c>
      <c r="K3" s="65"/>
      <c r="L3" s="66"/>
      <c r="M3" s="66"/>
      <c r="N3" s="66"/>
    </row>
    <row r="4" s="53" customFormat="1" customHeight="1" spans="1:12">
      <c r="A4" s="60">
        <v>2</v>
      </c>
      <c r="B4" s="21" t="s">
        <v>12</v>
      </c>
      <c r="C4" s="61">
        <f>+报价表!O8</f>
        <v>105377.34</v>
      </c>
      <c r="D4" s="61">
        <f>+报价表!P8</f>
        <v>103847.28</v>
      </c>
      <c r="E4" s="61">
        <f>+报价表!Q8</f>
        <v>87738.102</v>
      </c>
      <c r="F4" s="61">
        <f>+报价表!R8</f>
        <v>97083.102</v>
      </c>
      <c r="G4" s="61">
        <f>+报价表!S8</f>
        <v>35507.262</v>
      </c>
      <c r="H4" s="61">
        <f>+报价表!T8</f>
        <v>73042.668</v>
      </c>
      <c r="I4" s="61">
        <f>+报价表!U8</f>
        <v>108630.9024</v>
      </c>
      <c r="J4" s="61">
        <f>+C4+D4+E4+F4+G4+H4+I4</f>
        <v>611226.6564</v>
      </c>
      <c r="K4" s="65"/>
      <c r="L4" s="67"/>
    </row>
    <row r="5" s="53" customFormat="1" customHeight="1" spans="1:12">
      <c r="A5" s="60">
        <v>3</v>
      </c>
      <c r="B5" s="21" t="s">
        <v>13</v>
      </c>
      <c r="C5" s="61">
        <f>+报价表!O15</f>
        <v>10495.8</v>
      </c>
      <c r="D5" s="61">
        <f>+报价表!P15</f>
        <v>13658.4</v>
      </c>
      <c r="E5" s="61">
        <f>+报价表!Q15</f>
        <v>10281.6</v>
      </c>
      <c r="F5" s="61">
        <f>+报价表!R15</f>
        <v>10693.2</v>
      </c>
      <c r="G5" s="61">
        <f>+报价表!S15</f>
        <v>5796</v>
      </c>
      <c r="H5" s="61">
        <f>+报价表!T15</f>
        <v>9324</v>
      </c>
      <c r="I5" s="61">
        <f>+报价表!U15</f>
        <v>13272</v>
      </c>
      <c r="J5" s="61">
        <f>+C5+D5+E5+F5+G5+H5+I5</f>
        <v>73521</v>
      </c>
      <c r="K5" s="65"/>
      <c r="L5" s="67"/>
    </row>
    <row r="6" s="53" customFormat="1" customHeight="1" spans="1:12">
      <c r="A6" s="60">
        <v>4</v>
      </c>
      <c r="B6" s="21" t="str">
        <f>+报价表!B18</f>
        <v>小院门工程</v>
      </c>
      <c r="C6" s="61"/>
      <c r="D6" s="61"/>
      <c r="E6" s="61"/>
      <c r="F6" s="61"/>
      <c r="G6" s="61"/>
      <c r="H6" s="61"/>
      <c r="I6" s="61"/>
      <c r="J6" s="61">
        <f>+报价表!N18</f>
        <v>39200</v>
      </c>
      <c r="K6" s="65"/>
      <c r="L6" s="67"/>
    </row>
    <row r="7" s="53" customFormat="1" customHeight="1" spans="1:12">
      <c r="A7" s="60"/>
      <c r="B7" s="21" t="s">
        <v>14</v>
      </c>
      <c r="C7" s="61">
        <f>SUM(C3:C6)</f>
        <v>133251.986640572</v>
      </c>
      <c r="D7" s="61">
        <f t="shared" ref="D7:J7" si="0">SUM(D3:D6)</f>
        <v>132928.177366148</v>
      </c>
      <c r="E7" s="61">
        <f t="shared" si="0"/>
        <v>112860.76270545</v>
      </c>
      <c r="F7" s="61">
        <f t="shared" si="0"/>
        <v>122557.673341424</v>
      </c>
      <c r="G7" s="61">
        <f t="shared" si="0"/>
        <v>47338.1477719836</v>
      </c>
      <c r="H7" s="61">
        <f t="shared" si="0"/>
        <v>95865.011256106</v>
      </c>
      <c r="I7" s="61">
        <f t="shared" si="0"/>
        <v>139281.749040572</v>
      </c>
      <c r="J7" s="61">
        <f t="shared" si="0"/>
        <v>823283.508122255</v>
      </c>
      <c r="K7" s="65">
        <v>823284</v>
      </c>
      <c r="L7" s="68">
        <f>+K7/1.09</f>
        <v>755306.422018349</v>
      </c>
    </row>
    <row r="8" ht="77" customHeight="1" spans="1:12">
      <c r="A8" s="62" t="s">
        <v>15</v>
      </c>
      <c r="B8" s="63"/>
      <c r="C8" s="63"/>
      <c r="D8" s="63"/>
      <c r="E8" s="63"/>
      <c r="F8" s="63"/>
      <c r="G8" s="63"/>
      <c r="H8" s="63"/>
      <c r="I8" s="63"/>
      <c r="J8" s="63"/>
      <c r="L8" s="69">
        <f>+L7*0.09</f>
        <v>67977.5779816514</v>
      </c>
    </row>
  </sheetData>
  <mergeCells count="2">
    <mergeCell ref="A1:J1"/>
    <mergeCell ref="A8:J8"/>
  </mergeCells>
  <pageMargins left="0.75" right="0.75" top="1" bottom="1" header="0.5" footer="0.5"/>
  <pageSetup paperSize="9" scale="75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Q20"/>
  <sheetViews>
    <sheetView tabSelected="1" view="pageBreakPreview" zoomScale="80" zoomScaleNormal="100" workbookViewId="0">
      <pane ySplit="3" topLeftCell="A8" activePane="bottomLeft" state="frozen"/>
      <selection/>
      <selection pane="bottomLeft" activeCell="D6" sqref="D6"/>
    </sheetView>
  </sheetViews>
  <sheetFormatPr defaultColWidth="10.2857142857143" defaultRowHeight="24" customHeight="1"/>
  <cols>
    <col min="1" max="1" width="7.28571428571429" style="5" customWidth="1"/>
    <col min="2" max="2" width="24.2761904761905" style="1" customWidth="1"/>
    <col min="3" max="3" width="52.5428571428571" style="1" customWidth="1"/>
    <col min="4" max="4" width="10.7047619047619" style="5" customWidth="1"/>
    <col min="5" max="5" width="11.7809523809524" style="5" customWidth="1"/>
    <col min="6" max="6" width="15.7142857142857" style="5" customWidth="1" outlineLevel="1"/>
    <col min="7" max="7" width="13.4285714285714" style="5" customWidth="1" outlineLevel="1"/>
    <col min="8" max="8" width="10.7047619047619" style="5" customWidth="1" outlineLevel="1"/>
    <col min="9" max="9" width="12" style="6" customWidth="1" outlineLevel="1"/>
    <col min="10" max="10" width="13.4285714285714" style="5" customWidth="1" outlineLevel="1"/>
    <col min="11" max="12" width="13.4285714285714" style="6" customWidth="1" outlineLevel="1"/>
    <col min="13" max="13" width="13.4285714285714" style="6" customWidth="1"/>
    <col min="14" max="14" width="20.7142857142857" style="6" customWidth="1" collapsed="1"/>
    <col min="15" max="16" width="17.8571428571429" style="6" hidden="1" customWidth="1" outlineLevel="1"/>
    <col min="17" max="18" width="16.4285714285714" style="6" hidden="1" customWidth="1" outlineLevel="1"/>
    <col min="19" max="19" width="14.7142857142857" style="6" hidden="1" customWidth="1" outlineLevel="1"/>
    <col min="20" max="20" width="14.4285714285714" style="5" hidden="1" customWidth="1" outlineLevel="1"/>
    <col min="21" max="21" width="17.8571428571429" style="5" hidden="1" customWidth="1" outlineLevel="1"/>
    <col min="22" max="22" width="14.4285714285714" style="5" customWidth="1"/>
    <col min="23" max="25" width="13.4285714285714" style="1" customWidth="1"/>
    <col min="26" max="35" width="13.4285714285714" style="5" customWidth="1"/>
    <col min="36" max="241" width="13.4285714285714" style="1" customWidth="1"/>
    <col min="242" max="243" width="13.4285714285714" style="7" customWidth="1"/>
    <col min="244" max="16384" width="10.2857142857143" style="7"/>
  </cols>
  <sheetData>
    <row r="1" s="1" customFormat="1" customHeight="1" spans="1:243">
      <c r="A1" s="8" t="s">
        <v>16</v>
      </c>
      <c r="B1" s="8"/>
      <c r="C1" s="8"/>
      <c r="D1" s="8"/>
      <c r="E1" s="8"/>
      <c r="F1" s="8"/>
      <c r="G1" s="8"/>
      <c r="H1" s="8"/>
      <c r="I1" s="9"/>
      <c r="J1" s="8"/>
      <c r="K1" s="9"/>
      <c r="L1" s="9"/>
      <c r="M1" s="9"/>
      <c r="N1" s="9"/>
      <c r="O1" s="9"/>
      <c r="P1" s="9"/>
      <c r="Q1" s="9"/>
      <c r="R1" s="9"/>
      <c r="S1" s="9"/>
      <c r="T1" s="8"/>
      <c r="U1" s="8"/>
      <c r="V1" s="8"/>
      <c r="Z1" s="5"/>
      <c r="AA1" s="5"/>
      <c r="AB1" s="5"/>
      <c r="AC1" s="5"/>
      <c r="AD1" s="5"/>
      <c r="AE1" s="5"/>
      <c r="AF1" s="5"/>
      <c r="AG1" s="5"/>
      <c r="AH1" s="5"/>
      <c r="AI1" s="5"/>
      <c r="IH1" s="7"/>
      <c r="II1" s="7"/>
    </row>
    <row r="2" s="2" customFormat="1" ht="32" customHeight="1" spans="1:35">
      <c r="A2" s="10" t="s">
        <v>1</v>
      </c>
      <c r="B2" s="11" t="s">
        <v>2</v>
      </c>
      <c r="C2" s="11" t="s">
        <v>17</v>
      </c>
      <c r="D2" s="11" t="s">
        <v>18</v>
      </c>
      <c r="E2" s="12" t="s">
        <v>19</v>
      </c>
      <c r="F2" s="11" t="s">
        <v>3</v>
      </c>
      <c r="G2" s="11" t="s">
        <v>4</v>
      </c>
      <c r="H2" s="11" t="s">
        <v>5</v>
      </c>
      <c r="I2" s="13" t="s">
        <v>6</v>
      </c>
      <c r="J2" s="11" t="s">
        <v>7</v>
      </c>
      <c r="K2" s="30" t="s">
        <v>8</v>
      </c>
      <c r="L2" s="30" t="s">
        <v>9</v>
      </c>
      <c r="M2" s="30" t="s">
        <v>20</v>
      </c>
      <c r="N2" s="30" t="s">
        <v>10</v>
      </c>
      <c r="O2" s="11" t="s">
        <v>3</v>
      </c>
      <c r="P2" s="11" t="s">
        <v>4</v>
      </c>
      <c r="Q2" s="11" t="s">
        <v>5</v>
      </c>
      <c r="R2" s="13" t="s">
        <v>6</v>
      </c>
      <c r="S2" s="11" t="s">
        <v>7</v>
      </c>
      <c r="T2" s="30" t="s">
        <v>8</v>
      </c>
      <c r="U2" s="30" t="str">
        <f>+L2</f>
        <v>6-2-101</v>
      </c>
      <c r="V2" s="37" t="s">
        <v>21</v>
      </c>
      <c r="Z2" s="41"/>
      <c r="AA2" s="41"/>
      <c r="AB2" s="41"/>
      <c r="AC2" s="41"/>
      <c r="AD2" s="41"/>
      <c r="AE2" s="41"/>
      <c r="AF2" s="41"/>
      <c r="AG2" s="41"/>
      <c r="AH2" s="41"/>
      <c r="AI2" s="41"/>
    </row>
    <row r="3" s="2" customFormat="1" customHeight="1" spans="1:35">
      <c r="A3" s="10"/>
      <c r="B3" s="11"/>
      <c r="C3" s="11"/>
      <c r="D3" s="11"/>
      <c r="E3" s="14"/>
      <c r="F3" s="11" t="s">
        <v>19</v>
      </c>
      <c r="G3" s="11" t="s">
        <v>19</v>
      </c>
      <c r="H3" s="11" t="s">
        <v>19</v>
      </c>
      <c r="I3" s="11" t="s">
        <v>19</v>
      </c>
      <c r="J3" s="11" t="s">
        <v>19</v>
      </c>
      <c r="K3" s="11" t="s">
        <v>19</v>
      </c>
      <c r="L3" s="11" t="s">
        <v>19</v>
      </c>
      <c r="M3" s="30"/>
      <c r="N3" s="31"/>
      <c r="O3" s="14"/>
      <c r="P3" s="14"/>
      <c r="Q3" s="14"/>
      <c r="R3" s="15"/>
      <c r="S3" s="14"/>
      <c r="T3" s="14"/>
      <c r="U3" s="14"/>
      <c r="V3" s="37"/>
      <c r="Z3" s="41"/>
      <c r="AA3" s="41"/>
      <c r="AB3" s="41"/>
      <c r="AC3" s="41"/>
      <c r="AD3" s="41"/>
      <c r="AE3" s="41"/>
      <c r="AF3" s="41"/>
      <c r="AG3" s="41"/>
      <c r="AH3" s="41"/>
      <c r="AI3" s="41"/>
    </row>
    <row r="4" s="2" customFormat="1" ht="32" customHeight="1" spans="1:248">
      <c r="A4" s="10" t="s">
        <v>22</v>
      </c>
      <c r="B4" s="11" t="s">
        <v>11</v>
      </c>
      <c r="C4" s="11"/>
      <c r="D4" s="11"/>
      <c r="E4" s="14"/>
      <c r="F4" s="14"/>
      <c r="G4" s="14"/>
      <c r="H4" s="11"/>
      <c r="I4" s="15"/>
      <c r="J4" s="14"/>
      <c r="K4" s="31"/>
      <c r="L4" s="31"/>
      <c r="M4" s="30"/>
      <c r="N4" s="32">
        <f>SUM(N5:N7)</f>
        <v>99335.8517222551</v>
      </c>
      <c r="O4" s="32">
        <f t="shared" ref="O4:U4" si="0">SUM(O5:O7)</f>
        <v>17378.8466405716</v>
      </c>
      <c r="P4" s="32">
        <f t="shared" si="0"/>
        <v>15422.497366148</v>
      </c>
      <c r="Q4" s="32">
        <f t="shared" si="0"/>
        <v>14841.0607054504</v>
      </c>
      <c r="R4" s="32">
        <f t="shared" si="0"/>
        <v>14781.3713414239</v>
      </c>
      <c r="S4" s="32">
        <f t="shared" si="0"/>
        <v>6034.88577198356</v>
      </c>
      <c r="T4" s="32">
        <f t="shared" si="0"/>
        <v>13498.343256106</v>
      </c>
      <c r="U4" s="32">
        <f t="shared" si="0"/>
        <v>17378.8466405716</v>
      </c>
      <c r="V4" s="37"/>
      <c r="Z4" s="41"/>
      <c r="AA4" s="41"/>
      <c r="AB4" s="41"/>
      <c r="AC4" s="41"/>
      <c r="AD4" s="41"/>
      <c r="AE4" s="41"/>
      <c r="AF4" s="41"/>
      <c r="AG4" s="41"/>
      <c r="AH4" s="41"/>
      <c r="AI4" s="41"/>
      <c r="IH4" s="42"/>
      <c r="II4" s="42"/>
      <c r="IJ4" s="42"/>
      <c r="IK4" s="42"/>
      <c r="IL4" s="42"/>
      <c r="IM4" s="42"/>
      <c r="IN4" s="42"/>
    </row>
    <row r="5" s="1" customFormat="1" ht="36" customHeight="1" outlineLevel="1" spans="1:251">
      <c r="A5" s="16">
        <v>1</v>
      </c>
      <c r="B5" s="17" t="s">
        <v>23</v>
      </c>
      <c r="C5" s="44" t="s">
        <v>24</v>
      </c>
      <c r="D5" s="17" t="s">
        <v>25</v>
      </c>
      <c r="E5" s="45">
        <f t="shared" ref="E5:E7" si="1">SUM(F5:L5)</f>
        <v>93.37376</v>
      </c>
      <c r="F5" s="19">
        <f>+((6.8+1.55+2.4)*0.1+1.6*0.15+5.4*0.25)*2.67+(10.15+4.45+4.45+2.4+2.38)*0.1*2.36+(5.37+1.1)*0.25*2.36+1.6*0.15*2.36</f>
        <v>17.12313</v>
      </c>
      <c r="G5" s="19">
        <v>14.275</v>
      </c>
      <c r="H5" s="20">
        <v>12.477</v>
      </c>
      <c r="I5" s="19">
        <v>14.4075</v>
      </c>
      <c r="J5" s="19">
        <v>4.955</v>
      </c>
      <c r="K5" s="19">
        <f>23*0.1*2.3+4*0.2*2.3+0.25*0.6*2.3+8.5*0.1*2.6+4.8*0.2*2.6+1.6*0.2*2.6</f>
        <v>13.013</v>
      </c>
      <c r="L5" s="19">
        <f>+((6.8+1.55+2.4)*0.1+1.6*0.15+5.4*0.25)*2.67+(10.15+4.45+4.45+2.4+2.38)*0.1*2.36+(5.37+1.1)*0.25*2.36+1.6*0.15*2.36</f>
        <v>17.12313</v>
      </c>
      <c r="M5" s="33">
        <v>817.565727</v>
      </c>
      <c r="N5" s="33">
        <f t="shared" ref="N5:N7" si="2">+E5*M5</f>
        <v>76339.1859771235</v>
      </c>
      <c r="O5" s="34">
        <f t="shared" ref="O5:O7" si="3">+F5*M5</f>
        <v>13999.2842269655</v>
      </c>
      <c r="P5" s="34">
        <f t="shared" ref="P5:P7" si="4">+G5*M5</f>
        <v>11670.750752925</v>
      </c>
      <c r="Q5" s="34">
        <f t="shared" ref="Q5:Q7" si="5">+H5*M5</f>
        <v>10200.767575779</v>
      </c>
      <c r="R5" s="34">
        <f t="shared" ref="R5:R7" si="6">+I5*M5</f>
        <v>11779.0782117525</v>
      </c>
      <c r="S5" s="34">
        <f t="shared" ref="S5:S7" si="7">+J5*M5</f>
        <v>4051.038177285</v>
      </c>
      <c r="T5" s="33">
        <f t="shared" ref="T5:T7" si="8">+K5*M5</f>
        <v>10638.982805451</v>
      </c>
      <c r="U5" s="33">
        <f t="shared" ref="U5:U14" si="9">+L5*M5</f>
        <v>13999.2842269655</v>
      </c>
      <c r="V5" s="33"/>
      <c r="W5" s="38"/>
      <c r="X5" s="38"/>
      <c r="Y5" s="38"/>
      <c r="Z5" s="5"/>
      <c r="AA5" s="5"/>
      <c r="AB5" s="5"/>
      <c r="AC5" s="5"/>
      <c r="AD5" s="5"/>
      <c r="AE5" s="5"/>
      <c r="AF5" s="5"/>
      <c r="AG5" s="5"/>
      <c r="AH5" s="5"/>
      <c r="AI5" s="5"/>
      <c r="IH5" s="43"/>
      <c r="II5" s="43"/>
      <c r="IJ5" s="43"/>
      <c r="IK5" s="43"/>
      <c r="IL5" s="43"/>
      <c r="IM5" s="43"/>
      <c r="IN5" s="43"/>
      <c r="IO5" s="43"/>
      <c r="IP5" s="43"/>
      <c r="IQ5" s="43"/>
    </row>
    <row r="6" s="1" customFormat="1" ht="54" outlineLevel="1" spans="1:251">
      <c r="A6" s="16">
        <v>2</v>
      </c>
      <c r="B6" s="21" t="s">
        <v>26</v>
      </c>
      <c r="C6" s="46" t="s">
        <v>27</v>
      </c>
      <c r="D6" s="17" t="s">
        <v>25</v>
      </c>
      <c r="E6" s="45">
        <f t="shared" si="1"/>
        <v>2.496</v>
      </c>
      <c r="F6" s="22">
        <f>3.9*2*0.1*0.3</f>
        <v>0.234</v>
      </c>
      <c r="G6" s="22">
        <v>0.492</v>
      </c>
      <c r="H6" s="23">
        <v>0.378</v>
      </c>
      <c r="I6" s="22">
        <v>0.378</v>
      </c>
      <c r="J6" s="22">
        <v>0.438</v>
      </c>
      <c r="K6" s="35">
        <f>1.7*0.3*0.2+4*0.2*0.3</f>
        <v>0.342</v>
      </c>
      <c r="L6" s="22">
        <f>3.9*2*0.1*0.3</f>
        <v>0.234</v>
      </c>
      <c r="M6" s="33">
        <v>1442.57441712</v>
      </c>
      <c r="N6" s="33">
        <f t="shared" si="2"/>
        <v>3600.66574513152</v>
      </c>
      <c r="O6" s="34">
        <f t="shared" si="3"/>
        <v>337.56241360608</v>
      </c>
      <c r="P6" s="34">
        <f t="shared" si="4"/>
        <v>709.74661322304</v>
      </c>
      <c r="Q6" s="34">
        <f t="shared" si="5"/>
        <v>545.29312967136</v>
      </c>
      <c r="R6" s="34">
        <f t="shared" si="6"/>
        <v>545.29312967136</v>
      </c>
      <c r="S6" s="34">
        <f t="shared" si="7"/>
        <v>631.84759469856</v>
      </c>
      <c r="T6" s="33">
        <f t="shared" si="8"/>
        <v>493.36045065504</v>
      </c>
      <c r="U6" s="33">
        <f t="shared" si="9"/>
        <v>337.56241360608</v>
      </c>
      <c r="V6" s="33"/>
      <c r="W6" s="38"/>
      <c r="X6" s="38"/>
      <c r="Y6" s="38"/>
      <c r="Z6" s="5"/>
      <c r="AA6" s="5"/>
      <c r="AB6" s="5"/>
      <c r="AC6" s="5"/>
      <c r="AD6" s="5"/>
      <c r="AE6" s="5"/>
      <c r="AF6" s="5"/>
      <c r="AG6" s="5"/>
      <c r="AH6" s="5"/>
      <c r="AI6" s="5"/>
      <c r="IH6" s="43"/>
      <c r="II6" s="43"/>
      <c r="IJ6" s="43"/>
      <c r="IK6" s="43"/>
      <c r="IL6" s="43"/>
      <c r="IM6" s="43"/>
      <c r="IN6" s="43"/>
      <c r="IO6" s="43"/>
      <c r="IP6" s="43"/>
      <c r="IQ6" s="43"/>
    </row>
    <row r="7" s="1" customFormat="1" ht="36" customHeight="1" outlineLevel="1" spans="1:251">
      <c r="A7" s="16">
        <v>3</v>
      </c>
      <c r="B7" s="21" t="s">
        <v>28</v>
      </c>
      <c r="C7" s="47" t="s">
        <v>29</v>
      </c>
      <c r="D7" s="21" t="s">
        <v>30</v>
      </c>
      <c r="E7" s="45">
        <f t="shared" si="1"/>
        <v>74.6</v>
      </c>
      <c r="F7" s="22">
        <f>1.3*9</f>
        <v>11.7</v>
      </c>
      <c r="G7" s="22">
        <v>11.7</v>
      </c>
      <c r="H7" s="23">
        <f>9.45+6.3</f>
        <v>15.75</v>
      </c>
      <c r="I7" s="22">
        <v>9.45</v>
      </c>
      <c r="J7" s="22">
        <v>5.2</v>
      </c>
      <c r="K7" s="35">
        <f>1.3*7</f>
        <v>9.1</v>
      </c>
      <c r="L7" s="22">
        <f>1.3*9</f>
        <v>11.7</v>
      </c>
      <c r="M7" s="33">
        <v>260</v>
      </c>
      <c r="N7" s="33">
        <f t="shared" si="2"/>
        <v>19396</v>
      </c>
      <c r="O7" s="34">
        <f t="shared" si="3"/>
        <v>3042</v>
      </c>
      <c r="P7" s="34">
        <f t="shared" si="4"/>
        <v>3042</v>
      </c>
      <c r="Q7" s="34">
        <f t="shared" si="5"/>
        <v>4095</v>
      </c>
      <c r="R7" s="34">
        <f t="shared" si="6"/>
        <v>2457</v>
      </c>
      <c r="S7" s="34">
        <f t="shared" si="7"/>
        <v>1352</v>
      </c>
      <c r="T7" s="33">
        <f t="shared" si="8"/>
        <v>2366</v>
      </c>
      <c r="U7" s="33">
        <f t="shared" si="9"/>
        <v>3042</v>
      </c>
      <c r="V7" s="33"/>
      <c r="W7" s="38"/>
      <c r="X7" s="38"/>
      <c r="Y7" s="38"/>
      <c r="Z7" s="5"/>
      <c r="AA7" s="5"/>
      <c r="AB7" s="5"/>
      <c r="AC7" s="5"/>
      <c r="AD7" s="5"/>
      <c r="AE7" s="5"/>
      <c r="AF7" s="5"/>
      <c r="AG7" s="5"/>
      <c r="AH7" s="5"/>
      <c r="AI7" s="5"/>
      <c r="IH7" s="43"/>
      <c r="II7" s="43"/>
      <c r="IJ7" s="43"/>
      <c r="IK7" s="43"/>
      <c r="IL7" s="43"/>
      <c r="IM7" s="43"/>
      <c r="IN7" s="43"/>
      <c r="IO7" s="43"/>
      <c r="IP7" s="43"/>
      <c r="IQ7" s="43"/>
    </row>
    <row r="8" s="2" customFormat="1" ht="36" customHeight="1" spans="1:251">
      <c r="A8" s="10" t="s">
        <v>31</v>
      </c>
      <c r="B8" s="24" t="s">
        <v>12</v>
      </c>
      <c r="C8" s="48"/>
      <c r="D8" s="24"/>
      <c r="E8" s="49"/>
      <c r="F8" s="26"/>
      <c r="G8" s="26"/>
      <c r="H8" s="27"/>
      <c r="I8" s="26"/>
      <c r="J8" s="26"/>
      <c r="K8" s="36"/>
      <c r="L8" s="36"/>
      <c r="M8" s="37"/>
      <c r="N8" s="32">
        <f>SUM(N9:N14)</f>
        <v>611226.6564</v>
      </c>
      <c r="O8" s="32">
        <f t="shared" ref="O8:U8" si="10">SUM(O9:O14)</f>
        <v>105377.34</v>
      </c>
      <c r="P8" s="32">
        <f t="shared" si="10"/>
        <v>103847.28</v>
      </c>
      <c r="Q8" s="32">
        <f t="shared" si="10"/>
        <v>87738.102</v>
      </c>
      <c r="R8" s="32">
        <f t="shared" si="10"/>
        <v>97083.102</v>
      </c>
      <c r="S8" s="32">
        <f t="shared" si="10"/>
        <v>35507.262</v>
      </c>
      <c r="T8" s="32">
        <f t="shared" si="10"/>
        <v>73042.668</v>
      </c>
      <c r="U8" s="32">
        <f t="shared" si="10"/>
        <v>108630.9024</v>
      </c>
      <c r="V8" s="37"/>
      <c r="W8" s="39"/>
      <c r="X8" s="39"/>
      <c r="Y8" s="39"/>
      <c r="Z8" s="41"/>
      <c r="AA8" s="41"/>
      <c r="AB8" s="41"/>
      <c r="AC8" s="41"/>
      <c r="AD8" s="41"/>
      <c r="AE8" s="41"/>
      <c r="AF8" s="41"/>
      <c r="AG8" s="41"/>
      <c r="AH8" s="41"/>
      <c r="AI8" s="41"/>
      <c r="IH8" s="42"/>
      <c r="II8" s="42"/>
      <c r="IJ8" s="42"/>
      <c r="IK8" s="42"/>
      <c r="IL8" s="42"/>
      <c r="IM8" s="42"/>
      <c r="IN8" s="42"/>
      <c r="IO8" s="42"/>
      <c r="IP8" s="42"/>
      <c r="IQ8" s="42"/>
    </row>
    <row r="9" s="1" customFormat="1" ht="34" customHeight="1" outlineLevel="1" spans="1:251">
      <c r="A9" s="16">
        <v>1</v>
      </c>
      <c r="B9" s="21" t="s">
        <v>32</v>
      </c>
      <c r="C9" s="47" t="s">
        <v>33</v>
      </c>
      <c r="D9" s="21" t="s">
        <v>34</v>
      </c>
      <c r="E9" s="45">
        <f t="shared" ref="E9:E14" si="11">SUM(F9:L9)</f>
        <v>528.094</v>
      </c>
      <c r="F9" s="22">
        <v>95.35</v>
      </c>
      <c r="G9" s="22">
        <v>95.8</v>
      </c>
      <c r="H9" s="23">
        <v>79.92</v>
      </c>
      <c r="I9" s="23">
        <v>79.92</v>
      </c>
      <c r="J9" s="22">
        <v>25.27</v>
      </c>
      <c r="K9" s="35">
        <v>61.03</v>
      </c>
      <c r="L9" s="35">
        <v>90.804</v>
      </c>
      <c r="M9" s="33">
        <v>780</v>
      </c>
      <c r="N9" s="33">
        <f>+E9*M9</f>
        <v>411913.32</v>
      </c>
      <c r="O9" s="34">
        <f t="shared" ref="O9:O14" si="12">+F9*M9</f>
        <v>74373</v>
      </c>
      <c r="P9" s="34">
        <f t="shared" ref="P9:P14" si="13">+G9*M9</f>
        <v>74724</v>
      </c>
      <c r="Q9" s="34">
        <f t="shared" ref="Q9:Q14" si="14">+H9*M9</f>
        <v>62337.6</v>
      </c>
      <c r="R9" s="34">
        <f t="shared" ref="R9:R14" si="15">+I9*M9</f>
        <v>62337.6</v>
      </c>
      <c r="S9" s="34">
        <f t="shared" ref="S9:S14" si="16">+J9*M9</f>
        <v>19710.6</v>
      </c>
      <c r="T9" s="33">
        <f t="shared" ref="T9:T14" si="17">+K9*M9</f>
        <v>47603.4</v>
      </c>
      <c r="U9" s="33">
        <f t="shared" si="9"/>
        <v>70827.12</v>
      </c>
      <c r="V9" s="33"/>
      <c r="W9" s="38">
        <f>+T9+S9+R9+Q9+P9+O9</f>
        <v>341086.2</v>
      </c>
      <c r="X9" s="38">
        <f>+K9*M9</f>
        <v>47603.4</v>
      </c>
      <c r="Y9" s="38"/>
      <c r="Z9" s="5"/>
      <c r="AA9" s="5"/>
      <c r="AB9" s="5"/>
      <c r="AC9" s="5"/>
      <c r="AD9" s="5"/>
      <c r="AE9" s="5"/>
      <c r="AF9" s="5"/>
      <c r="AG9" s="5"/>
      <c r="AH9" s="5"/>
      <c r="AI9" s="5"/>
      <c r="IH9" s="43"/>
      <c r="II9" s="43"/>
      <c r="IJ9" s="43"/>
      <c r="IK9" s="43"/>
      <c r="IL9" s="43"/>
      <c r="IM9" s="43"/>
      <c r="IN9" s="43"/>
      <c r="IO9" s="43"/>
      <c r="IP9" s="43"/>
      <c r="IQ9" s="43"/>
    </row>
    <row r="10" s="1" customFormat="1" ht="34" customHeight="1" outlineLevel="1" spans="1:251">
      <c r="A10" s="16">
        <v>2</v>
      </c>
      <c r="B10" s="21" t="s">
        <v>35</v>
      </c>
      <c r="C10" s="47" t="s">
        <v>36</v>
      </c>
      <c r="D10" s="17" t="s">
        <v>25</v>
      </c>
      <c r="E10" s="45">
        <f t="shared" si="11"/>
        <v>63.37128</v>
      </c>
      <c r="F10" s="22">
        <f>+F9*0.12</f>
        <v>11.442</v>
      </c>
      <c r="G10" s="22">
        <f t="shared" ref="G10:L10" si="18">+G9*0.12</f>
        <v>11.496</v>
      </c>
      <c r="H10" s="22">
        <f t="shared" si="18"/>
        <v>9.5904</v>
      </c>
      <c r="I10" s="22">
        <f t="shared" si="18"/>
        <v>9.5904</v>
      </c>
      <c r="J10" s="22">
        <f t="shared" si="18"/>
        <v>3.0324</v>
      </c>
      <c r="K10" s="22">
        <f t="shared" si="18"/>
        <v>7.3236</v>
      </c>
      <c r="L10" s="22">
        <f t="shared" si="18"/>
        <v>10.89648</v>
      </c>
      <c r="M10" s="22">
        <v>630</v>
      </c>
      <c r="N10" s="33">
        <f>+E10*M10</f>
        <v>39923.9064</v>
      </c>
      <c r="O10" s="34">
        <f t="shared" si="12"/>
        <v>7208.46</v>
      </c>
      <c r="P10" s="34">
        <f t="shared" si="13"/>
        <v>7242.48</v>
      </c>
      <c r="Q10" s="34">
        <f t="shared" si="14"/>
        <v>6041.952</v>
      </c>
      <c r="R10" s="34">
        <f t="shared" si="15"/>
        <v>6041.952</v>
      </c>
      <c r="S10" s="34">
        <f t="shared" si="16"/>
        <v>1910.412</v>
      </c>
      <c r="T10" s="33">
        <f t="shared" si="17"/>
        <v>4613.868</v>
      </c>
      <c r="U10" s="33">
        <f t="shared" si="9"/>
        <v>6864.7824</v>
      </c>
      <c r="V10" s="33"/>
      <c r="W10" s="38"/>
      <c r="X10" s="38"/>
      <c r="Y10" s="38"/>
      <c r="Z10" s="5"/>
      <c r="AA10" s="5"/>
      <c r="AB10" s="5"/>
      <c r="AC10" s="5"/>
      <c r="AD10" s="5"/>
      <c r="AE10" s="5"/>
      <c r="AF10" s="5"/>
      <c r="AG10" s="5"/>
      <c r="AH10" s="5"/>
      <c r="AI10" s="5"/>
      <c r="IH10" s="43"/>
      <c r="II10" s="43"/>
      <c r="IJ10" s="43"/>
      <c r="IK10" s="43"/>
      <c r="IL10" s="43"/>
      <c r="IM10" s="43"/>
      <c r="IN10" s="43"/>
      <c r="IO10" s="43"/>
      <c r="IP10" s="43"/>
      <c r="IQ10" s="43"/>
    </row>
    <row r="11" s="1" customFormat="1" ht="38" customHeight="1" outlineLevel="1" spans="1:251">
      <c r="A11" s="16">
        <v>3</v>
      </c>
      <c r="B11" s="21" t="s">
        <v>37</v>
      </c>
      <c r="C11" s="47" t="s">
        <v>38</v>
      </c>
      <c r="D11" s="21" t="s">
        <v>39</v>
      </c>
      <c r="E11" s="45">
        <f t="shared" si="11"/>
        <v>13.8</v>
      </c>
      <c r="F11" s="22">
        <f>1.05*2</f>
        <v>2.1</v>
      </c>
      <c r="G11" s="22">
        <f>1.05*2</f>
        <v>2.1</v>
      </c>
      <c r="H11" s="22">
        <v>1.2</v>
      </c>
      <c r="I11" s="22">
        <f t="shared" ref="I11:L11" si="19">1.2*2</f>
        <v>2.4</v>
      </c>
      <c r="J11" s="22">
        <v>1.2</v>
      </c>
      <c r="K11" s="22">
        <f t="shared" si="19"/>
        <v>2.4</v>
      </c>
      <c r="L11" s="22">
        <f t="shared" si="19"/>
        <v>2.4</v>
      </c>
      <c r="M11" s="33">
        <v>7000</v>
      </c>
      <c r="N11" s="33">
        <f t="shared" ref="N11:N16" si="20">+E11*M11</f>
        <v>96600</v>
      </c>
      <c r="O11" s="34">
        <f t="shared" si="12"/>
        <v>14700</v>
      </c>
      <c r="P11" s="34">
        <f t="shared" si="13"/>
        <v>14700</v>
      </c>
      <c r="Q11" s="34">
        <f t="shared" si="14"/>
        <v>8400</v>
      </c>
      <c r="R11" s="34">
        <f t="shared" si="15"/>
        <v>16800</v>
      </c>
      <c r="S11" s="34">
        <f t="shared" si="16"/>
        <v>8400</v>
      </c>
      <c r="T11" s="33">
        <f t="shared" si="17"/>
        <v>16800</v>
      </c>
      <c r="U11" s="33">
        <f t="shared" si="9"/>
        <v>16800</v>
      </c>
      <c r="V11" s="33"/>
      <c r="W11" s="38"/>
      <c r="X11" s="38"/>
      <c r="Y11" s="38"/>
      <c r="Z11" s="5"/>
      <c r="AA11" s="5"/>
      <c r="AB11" s="5"/>
      <c r="AC11" s="5"/>
      <c r="AD11" s="5"/>
      <c r="AE11" s="5"/>
      <c r="AF11" s="5"/>
      <c r="AG11" s="5"/>
      <c r="AH11" s="5"/>
      <c r="AI11" s="5"/>
      <c r="IH11" s="43"/>
      <c r="II11" s="43"/>
      <c r="IJ11" s="43"/>
      <c r="IK11" s="43"/>
      <c r="IL11" s="43"/>
      <c r="IM11" s="43"/>
      <c r="IN11" s="43"/>
      <c r="IO11" s="43"/>
      <c r="IP11" s="43"/>
      <c r="IQ11" s="43"/>
    </row>
    <row r="12" s="1" customFormat="1" ht="40.5" outlineLevel="1" spans="1:251">
      <c r="A12" s="16">
        <v>4</v>
      </c>
      <c r="B12" s="21" t="s">
        <v>40</v>
      </c>
      <c r="C12" s="47" t="s">
        <v>41</v>
      </c>
      <c r="D12" s="21" t="s">
        <v>30</v>
      </c>
      <c r="E12" s="45">
        <f t="shared" si="11"/>
        <v>36.01</v>
      </c>
      <c r="F12" s="22">
        <v>0</v>
      </c>
      <c r="G12" s="22">
        <v>0</v>
      </c>
      <c r="H12" s="22">
        <f t="shared" ref="H12:J12" si="21">5.6*1.3</f>
        <v>7.28</v>
      </c>
      <c r="I12" s="22">
        <f t="shared" si="21"/>
        <v>7.28</v>
      </c>
      <c r="J12" s="22">
        <f t="shared" si="21"/>
        <v>7.28</v>
      </c>
      <c r="K12" s="35">
        <f>5.3*1.3</f>
        <v>6.89</v>
      </c>
      <c r="L12" s="22">
        <f>5.6*1.3</f>
        <v>7.28</v>
      </c>
      <c r="M12" s="33">
        <v>300</v>
      </c>
      <c r="N12" s="33">
        <f t="shared" si="20"/>
        <v>10803</v>
      </c>
      <c r="O12" s="34">
        <f t="shared" si="12"/>
        <v>0</v>
      </c>
      <c r="P12" s="34">
        <f t="shared" si="13"/>
        <v>0</v>
      </c>
      <c r="Q12" s="34">
        <f t="shared" si="14"/>
        <v>2184</v>
      </c>
      <c r="R12" s="34">
        <f t="shared" si="15"/>
        <v>2184</v>
      </c>
      <c r="S12" s="34">
        <f t="shared" si="16"/>
        <v>2184</v>
      </c>
      <c r="T12" s="33">
        <f t="shared" si="17"/>
        <v>2067</v>
      </c>
      <c r="U12" s="33">
        <f t="shared" si="9"/>
        <v>2184</v>
      </c>
      <c r="V12" s="33"/>
      <c r="W12" s="38"/>
      <c r="X12" s="38"/>
      <c r="Y12" s="38"/>
      <c r="Z12" s="5"/>
      <c r="AA12" s="5"/>
      <c r="AB12" s="5"/>
      <c r="AC12" s="5"/>
      <c r="AD12" s="5"/>
      <c r="AE12" s="5"/>
      <c r="AF12" s="5"/>
      <c r="AG12" s="5"/>
      <c r="AH12" s="5"/>
      <c r="AI12" s="5"/>
      <c r="IH12" s="43"/>
      <c r="II12" s="43"/>
      <c r="IJ12" s="43"/>
      <c r="IK12" s="43"/>
      <c r="IL12" s="43"/>
      <c r="IM12" s="43"/>
      <c r="IN12" s="43"/>
      <c r="IO12" s="43"/>
      <c r="IP12" s="43"/>
      <c r="IQ12" s="43"/>
    </row>
    <row r="13" s="3" customFormat="1" ht="41" customHeight="1" outlineLevel="1" spans="1:35">
      <c r="A13" s="16">
        <v>5</v>
      </c>
      <c r="B13" s="21" t="s">
        <v>42</v>
      </c>
      <c r="C13" s="47" t="s">
        <v>43</v>
      </c>
      <c r="D13" s="21" t="s">
        <v>34</v>
      </c>
      <c r="E13" s="45">
        <f t="shared" si="11"/>
        <v>95.493</v>
      </c>
      <c r="F13" s="23">
        <f>0.9*1.56*2+1.5*1.4+5.8*1.6</f>
        <v>14.188</v>
      </c>
      <c r="G13" s="23">
        <f>1.5*1.6*2+5.8*1.6</f>
        <v>14.08</v>
      </c>
      <c r="H13" s="23">
        <f>0.9*1.5+2.8*1.5+6.3*1.85</f>
        <v>17.205</v>
      </c>
      <c r="I13" s="23">
        <f>0.9*1.5+2.8*1.5+6.3*1.85</f>
        <v>17.205</v>
      </c>
      <c r="J13" s="23">
        <f>3.5*1.85</f>
        <v>6.475</v>
      </c>
      <c r="K13" s="33">
        <f>1.2*1.6*2</f>
        <v>3.84</v>
      </c>
      <c r="L13" s="33">
        <f>1*1.8*2+2.1*1.8+5.4*2.8</f>
        <v>22.5</v>
      </c>
      <c r="M13" s="33">
        <v>510</v>
      </c>
      <c r="N13" s="33">
        <f t="shared" si="20"/>
        <v>48701.43</v>
      </c>
      <c r="O13" s="34">
        <f t="shared" si="12"/>
        <v>7235.88</v>
      </c>
      <c r="P13" s="34">
        <f t="shared" si="13"/>
        <v>7180.8</v>
      </c>
      <c r="Q13" s="34">
        <f t="shared" si="14"/>
        <v>8774.55</v>
      </c>
      <c r="R13" s="34">
        <f t="shared" si="15"/>
        <v>8774.55</v>
      </c>
      <c r="S13" s="34">
        <f t="shared" si="16"/>
        <v>3302.25</v>
      </c>
      <c r="T13" s="33">
        <f t="shared" si="17"/>
        <v>1958.4</v>
      </c>
      <c r="U13" s="33">
        <f t="shared" si="9"/>
        <v>11475</v>
      </c>
      <c r="V13" s="40"/>
      <c r="W13" s="38"/>
      <c r="X13" s="38"/>
      <c r="Y13" s="38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 s="3" customFormat="1" ht="41" customHeight="1" outlineLevel="1" spans="1:35">
      <c r="A14" s="16">
        <v>6</v>
      </c>
      <c r="B14" s="21" t="s">
        <v>44</v>
      </c>
      <c r="C14" s="46"/>
      <c r="D14" s="21" t="s">
        <v>30</v>
      </c>
      <c r="E14" s="45">
        <f t="shared" si="11"/>
        <v>10.95</v>
      </c>
      <c r="F14" s="23">
        <v>6.2</v>
      </c>
      <c r="G14" s="23"/>
      <c r="H14" s="23"/>
      <c r="I14" s="23">
        <v>3.15</v>
      </c>
      <c r="J14" s="23">
        <v>0</v>
      </c>
      <c r="K14" s="33"/>
      <c r="L14" s="33">
        <v>1.6</v>
      </c>
      <c r="M14" s="33">
        <v>300</v>
      </c>
      <c r="N14" s="33">
        <f t="shared" si="20"/>
        <v>3285</v>
      </c>
      <c r="O14" s="34">
        <f t="shared" si="12"/>
        <v>1860</v>
      </c>
      <c r="P14" s="34">
        <f t="shared" si="13"/>
        <v>0</v>
      </c>
      <c r="Q14" s="34">
        <f t="shared" si="14"/>
        <v>0</v>
      </c>
      <c r="R14" s="34">
        <f t="shared" si="15"/>
        <v>945</v>
      </c>
      <c r="S14" s="34">
        <f t="shared" si="16"/>
        <v>0</v>
      </c>
      <c r="T14" s="33">
        <f t="shared" si="17"/>
        <v>0</v>
      </c>
      <c r="U14" s="33">
        <f t="shared" si="9"/>
        <v>480</v>
      </c>
      <c r="V14" s="40"/>
      <c r="W14" s="38"/>
      <c r="X14" s="38"/>
      <c r="Y14" s="38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 s="4" customFormat="1" customHeight="1" spans="1:248">
      <c r="A15" s="10" t="s">
        <v>45</v>
      </c>
      <c r="B15" s="24" t="s">
        <v>13</v>
      </c>
      <c r="C15" s="50"/>
      <c r="D15" s="24"/>
      <c r="E15" s="24"/>
      <c r="F15" s="27"/>
      <c r="G15" s="27"/>
      <c r="H15" s="27"/>
      <c r="I15" s="27"/>
      <c r="J15" s="27"/>
      <c r="K15" s="37"/>
      <c r="L15" s="37"/>
      <c r="M15" s="37"/>
      <c r="N15" s="32">
        <f>SUM(N16)</f>
        <v>73521</v>
      </c>
      <c r="O15" s="32">
        <f t="shared" ref="O15:U15" si="22">SUM(O16)</f>
        <v>10495.8</v>
      </c>
      <c r="P15" s="32">
        <f t="shared" si="22"/>
        <v>13658.4</v>
      </c>
      <c r="Q15" s="32">
        <f t="shared" si="22"/>
        <v>10281.6</v>
      </c>
      <c r="R15" s="32">
        <f t="shared" si="22"/>
        <v>10693.2</v>
      </c>
      <c r="S15" s="32">
        <f t="shared" si="22"/>
        <v>5796</v>
      </c>
      <c r="T15" s="32">
        <f t="shared" si="22"/>
        <v>9324</v>
      </c>
      <c r="U15" s="32">
        <f t="shared" si="22"/>
        <v>13272</v>
      </c>
      <c r="V15" s="30"/>
      <c r="W15" s="39"/>
      <c r="X15" s="39"/>
      <c r="Y15" s="39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42"/>
      <c r="II15" s="42"/>
      <c r="IJ15" s="42"/>
      <c r="IK15" s="42"/>
      <c r="IL15" s="42"/>
      <c r="IM15" s="42"/>
      <c r="IN15" s="42"/>
    </row>
    <row r="16" s="3" customFormat="1" ht="121.5" outlineLevel="2" spans="1:35">
      <c r="A16" s="16">
        <v>1</v>
      </c>
      <c r="B16" s="21" t="s">
        <v>46</v>
      </c>
      <c r="C16" s="47" t="s">
        <v>47</v>
      </c>
      <c r="D16" s="21" t="s">
        <v>34</v>
      </c>
      <c r="E16" s="45">
        <f>SUM(F16:L16)</f>
        <v>875.25</v>
      </c>
      <c r="F16" s="23">
        <f>13.49+111.46</f>
        <v>124.95</v>
      </c>
      <c r="G16" s="23">
        <v>162.6</v>
      </c>
      <c r="H16" s="23">
        <v>122.4</v>
      </c>
      <c r="I16" s="23">
        <f>89+10+19+5.8+3.5</f>
        <v>127.3</v>
      </c>
      <c r="J16" s="23">
        <v>69</v>
      </c>
      <c r="K16" s="33">
        <v>111</v>
      </c>
      <c r="L16" s="33">
        <v>158</v>
      </c>
      <c r="M16" s="33">
        <v>84</v>
      </c>
      <c r="N16" s="33">
        <f t="shared" si="20"/>
        <v>73521</v>
      </c>
      <c r="O16" s="34">
        <f>+F16*M16</f>
        <v>10495.8</v>
      </c>
      <c r="P16" s="34">
        <f>+G16*M16</f>
        <v>13658.4</v>
      </c>
      <c r="Q16" s="34">
        <f>+H16*M16</f>
        <v>10281.6</v>
      </c>
      <c r="R16" s="34">
        <f>+I16*M16</f>
        <v>10693.2</v>
      </c>
      <c r="S16" s="34">
        <f>+J16*M16</f>
        <v>5796</v>
      </c>
      <c r="T16" s="33">
        <f>+K16*M16</f>
        <v>9324</v>
      </c>
      <c r="U16" s="33">
        <f>+L16*M16</f>
        <v>13272</v>
      </c>
      <c r="V16" s="40"/>
      <c r="W16" s="38"/>
      <c r="X16" s="38"/>
      <c r="Y16" s="38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="3" customFormat="1" ht="36" customHeight="1" outlineLevel="2" spans="1:35">
      <c r="A17" s="16"/>
      <c r="B17" s="21"/>
      <c r="C17" s="47"/>
      <c r="D17" s="21"/>
      <c r="E17" s="51"/>
      <c r="F17" s="23"/>
      <c r="G17" s="23"/>
      <c r="H17" s="23"/>
      <c r="I17" s="23"/>
      <c r="J17" s="23"/>
      <c r="K17" s="33"/>
      <c r="L17" s="33"/>
      <c r="M17" s="33"/>
      <c r="N17" s="33"/>
      <c r="O17" s="34"/>
      <c r="P17" s="34"/>
      <c r="Q17" s="34"/>
      <c r="R17" s="34"/>
      <c r="S17" s="34"/>
      <c r="T17" s="33"/>
      <c r="U17" s="33"/>
      <c r="V17" s="40"/>
      <c r="W17" s="38"/>
      <c r="X17" s="38"/>
      <c r="Y17" s="38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="4" customFormat="1" customHeight="1" spans="1:248">
      <c r="A18" s="10" t="s">
        <v>48</v>
      </c>
      <c r="B18" s="24" t="s">
        <v>49</v>
      </c>
      <c r="C18" s="50"/>
      <c r="D18" s="24"/>
      <c r="E18" s="24"/>
      <c r="F18" s="27"/>
      <c r="G18" s="27"/>
      <c r="H18" s="27"/>
      <c r="I18" s="27"/>
      <c r="J18" s="27"/>
      <c r="K18" s="37"/>
      <c r="L18" s="37"/>
      <c r="M18" s="37"/>
      <c r="N18" s="32">
        <f t="shared" ref="N18:U18" si="23">SUM(N19)</f>
        <v>39200</v>
      </c>
      <c r="O18" s="32">
        <f t="shared" si="23"/>
        <v>0</v>
      </c>
      <c r="P18" s="32">
        <f t="shared" si="23"/>
        <v>0</v>
      </c>
      <c r="Q18" s="32">
        <f t="shared" si="23"/>
        <v>0</v>
      </c>
      <c r="R18" s="32">
        <f t="shared" si="23"/>
        <v>0</v>
      </c>
      <c r="S18" s="32">
        <f t="shared" si="23"/>
        <v>0</v>
      </c>
      <c r="T18" s="32">
        <f t="shared" si="23"/>
        <v>0</v>
      </c>
      <c r="U18" s="32">
        <f t="shared" si="23"/>
        <v>0</v>
      </c>
      <c r="V18" s="30"/>
      <c r="W18" s="39"/>
      <c r="X18" s="39"/>
      <c r="Y18" s="39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42"/>
      <c r="II18" s="42"/>
      <c r="IJ18" s="42"/>
      <c r="IK18" s="42"/>
      <c r="IL18" s="42"/>
      <c r="IM18" s="42"/>
      <c r="IN18" s="42"/>
    </row>
    <row r="19" s="3" customFormat="1" ht="91" customHeight="1" outlineLevel="2" spans="1:35">
      <c r="A19" s="16">
        <v>1</v>
      </c>
      <c r="B19" s="21" t="s">
        <v>50</v>
      </c>
      <c r="C19" s="47" t="s">
        <v>51</v>
      </c>
      <c r="D19" s="21" t="s">
        <v>52</v>
      </c>
      <c r="E19" s="51">
        <v>14</v>
      </c>
      <c r="F19" s="21" t="str">
        <f>_xlfn.DISPIMG("ID_0E99B529795A48049E346615F943961D",1)</f>
        <v>=DISPIMG("ID_0E99B529795A48049E346615F943961D",1)</v>
      </c>
      <c r="G19" s="21" t="str">
        <f>_xlfn.DISPIMG("ID_02311085778F485AA24DFE9CA418268C",1)</f>
        <v>=DISPIMG("ID_02311085778F485AA24DFE9CA418268C",1)</v>
      </c>
      <c r="H19" s="23"/>
      <c r="I19" s="23"/>
      <c r="J19" s="23"/>
      <c r="K19" s="33"/>
      <c r="L19" s="33"/>
      <c r="M19" s="33">
        <v>2800</v>
      </c>
      <c r="N19" s="33">
        <f>+E19*M19</f>
        <v>39200</v>
      </c>
      <c r="O19" s="34"/>
      <c r="P19" s="34"/>
      <c r="Q19" s="34"/>
      <c r="R19" s="34"/>
      <c r="S19" s="34"/>
      <c r="T19" s="33"/>
      <c r="U19" s="33"/>
      <c r="V19" s="40"/>
      <c r="W19" s="38"/>
      <c r="X19" s="52" t="str">
        <f>_xlfn.DISPIMG("ID_8717174881E34D72B69B11EE4BAAF3B5",1)</f>
        <v>=DISPIMG("ID_8717174881E34D72B69B11EE4BAAF3B5",1)</v>
      </c>
      <c r="Y19" s="38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="1" customFormat="1" ht="33" customHeight="1" spans="1:35">
      <c r="A20" s="16"/>
      <c r="B20" s="29" t="s">
        <v>14</v>
      </c>
      <c r="C20" s="29"/>
      <c r="D20" s="29"/>
      <c r="E20" s="29"/>
      <c r="F20" s="29"/>
      <c r="G20" s="29"/>
      <c r="H20" s="29"/>
      <c r="I20" s="30"/>
      <c r="J20" s="29"/>
      <c r="K20" s="30"/>
      <c r="L20" s="30"/>
      <c r="M20" s="30"/>
      <c r="N20" s="30">
        <f t="shared" ref="N20:U20" si="24">+N15+N8+N4+N18</f>
        <v>823283.508122255</v>
      </c>
      <c r="O20" s="30">
        <f t="shared" si="24"/>
        <v>133251.986640572</v>
      </c>
      <c r="P20" s="30">
        <f t="shared" si="24"/>
        <v>132928.177366148</v>
      </c>
      <c r="Q20" s="30">
        <f t="shared" si="24"/>
        <v>112860.76270545</v>
      </c>
      <c r="R20" s="30">
        <f t="shared" si="24"/>
        <v>122557.673341424</v>
      </c>
      <c r="S20" s="30">
        <f t="shared" si="24"/>
        <v>47338.1477719836</v>
      </c>
      <c r="T20" s="30">
        <f t="shared" si="24"/>
        <v>95865.011256106</v>
      </c>
      <c r="U20" s="30">
        <f t="shared" si="24"/>
        <v>139281.749040572</v>
      </c>
      <c r="V20" s="29"/>
      <c r="Z20" s="5"/>
      <c r="AA20" s="5"/>
      <c r="AB20" s="5"/>
      <c r="AC20" s="5"/>
      <c r="AD20" s="5"/>
      <c r="AE20" s="5"/>
      <c r="AF20" s="5"/>
      <c r="AG20" s="5"/>
      <c r="AH20" s="5"/>
      <c r="AI20" s="5"/>
    </row>
  </sheetData>
  <autoFilter xmlns:etc="http://www.wps.cn/officeDocument/2017/etCustomData" ref="A1:IN21" etc:filterBottomFollowUsedRange="0">
    <extLst/>
  </autoFilter>
  <mergeCells count="8">
    <mergeCell ref="A1:V1"/>
    <mergeCell ref="A2:A3"/>
    <mergeCell ref="B2:B3"/>
    <mergeCell ref="C2:C3"/>
    <mergeCell ref="D2:D3"/>
    <mergeCell ref="E2:E3"/>
    <mergeCell ref="M2:M3"/>
    <mergeCell ref="V2:V3"/>
  </mergeCells>
  <pageMargins left="0.75" right="0.75" top="1" bottom="1" header="0.5" footer="0.5"/>
  <pageSetup paperSize="9" scale="4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P17"/>
  <sheetViews>
    <sheetView view="pageBreakPreview" zoomScale="80" zoomScaleNormal="100" workbookViewId="0">
      <pane ySplit="3" topLeftCell="A12" activePane="bottomLeft" state="frozen"/>
      <selection/>
      <selection pane="bottomLeft" activeCell="F20" sqref="F20"/>
    </sheetView>
  </sheetViews>
  <sheetFormatPr defaultColWidth="10.2857142857143" defaultRowHeight="28" customHeight="1"/>
  <cols>
    <col min="1" max="1" width="7.28571428571429" style="5" customWidth="1"/>
    <col min="2" max="2" width="24.2761904761905" style="1" customWidth="1"/>
    <col min="3" max="4" width="10.7047619047619" style="5" customWidth="1"/>
    <col min="5" max="5" width="15.7142857142857" style="5" customWidth="1"/>
    <col min="6" max="6" width="13.4285714285714" style="5" customWidth="1"/>
    <col min="7" max="7" width="10.7047619047619" style="5" customWidth="1"/>
    <col min="8" max="8" width="12" style="6" customWidth="1"/>
    <col min="9" max="9" width="13.4285714285714" style="5" customWidth="1"/>
    <col min="10" max="13" width="13.4285714285714" style="6" customWidth="1"/>
    <col min="14" max="14" width="17.8571428571429" style="6" customWidth="1"/>
    <col min="15" max="15" width="14.7142857142857" style="6" customWidth="1"/>
    <col min="16" max="17" width="16.4285714285714" style="6" customWidth="1"/>
    <col min="18" max="18" width="14.7142857142857" style="6" customWidth="1"/>
    <col min="19" max="21" width="14.4285714285714" style="5" customWidth="1"/>
    <col min="22" max="24" width="13.4285714285714" style="1" customWidth="1"/>
    <col min="25" max="34" width="13.4285714285714" style="5" customWidth="1"/>
    <col min="35" max="240" width="13.4285714285714" style="1" customWidth="1"/>
    <col min="241" max="242" width="13.4285714285714" style="7" customWidth="1"/>
    <col min="243" max="16384" width="10.2857142857143" style="7"/>
  </cols>
  <sheetData>
    <row r="1" s="1" customFormat="1" customHeight="1" spans="1:242">
      <c r="A1" s="8" t="s">
        <v>16</v>
      </c>
      <c r="B1" s="8"/>
      <c r="C1" s="8"/>
      <c r="D1" s="8"/>
      <c r="E1" s="8"/>
      <c r="F1" s="8"/>
      <c r="G1" s="8"/>
      <c r="H1" s="9"/>
      <c r="I1" s="8"/>
      <c r="J1" s="9"/>
      <c r="K1" s="9"/>
      <c r="L1" s="9"/>
      <c r="M1" s="9"/>
      <c r="N1" s="9"/>
      <c r="O1" s="9"/>
      <c r="P1" s="9"/>
      <c r="Q1" s="9"/>
      <c r="R1" s="9"/>
      <c r="S1" s="8"/>
      <c r="T1" s="8"/>
      <c r="U1" s="8"/>
      <c r="Y1" s="5"/>
      <c r="Z1" s="5"/>
      <c r="AA1" s="5"/>
      <c r="AB1" s="5"/>
      <c r="AC1" s="5"/>
      <c r="AD1" s="5"/>
      <c r="AE1" s="5"/>
      <c r="AF1" s="5"/>
      <c r="AG1" s="5"/>
      <c r="AH1" s="5"/>
      <c r="IG1" s="7"/>
      <c r="IH1" s="7"/>
    </row>
    <row r="2" s="2" customFormat="1" customHeight="1" spans="1:34">
      <c r="A2" s="10" t="s">
        <v>1</v>
      </c>
      <c r="B2" s="11" t="s">
        <v>2</v>
      </c>
      <c r="C2" s="11" t="s">
        <v>18</v>
      </c>
      <c r="D2" s="12" t="s">
        <v>19</v>
      </c>
      <c r="E2" s="11" t="s">
        <v>3</v>
      </c>
      <c r="F2" s="11" t="s">
        <v>4</v>
      </c>
      <c r="G2" s="11" t="s">
        <v>5</v>
      </c>
      <c r="H2" s="13" t="s">
        <v>6</v>
      </c>
      <c r="I2" s="11" t="s">
        <v>7</v>
      </c>
      <c r="J2" s="30" t="s">
        <v>8</v>
      </c>
      <c r="K2" s="30" t="s">
        <v>9</v>
      </c>
      <c r="L2" s="30" t="s">
        <v>20</v>
      </c>
      <c r="M2" s="30" t="s">
        <v>10</v>
      </c>
      <c r="N2" s="11" t="s">
        <v>3</v>
      </c>
      <c r="O2" s="11" t="s">
        <v>4</v>
      </c>
      <c r="P2" s="11" t="s">
        <v>5</v>
      </c>
      <c r="Q2" s="13" t="s">
        <v>6</v>
      </c>
      <c r="R2" s="11" t="s">
        <v>7</v>
      </c>
      <c r="S2" s="30" t="s">
        <v>8</v>
      </c>
      <c r="T2" s="30" t="str">
        <f>+K2</f>
        <v>6-2-101</v>
      </c>
      <c r="U2" s="37" t="s">
        <v>21</v>
      </c>
      <c r="Y2" s="41"/>
      <c r="Z2" s="41"/>
      <c r="AA2" s="41"/>
      <c r="AB2" s="41"/>
      <c r="AC2" s="41"/>
      <c r="AD2" s="41"/>
      <c r="AE2" s="41"/>
      <c r="AF2" s="41"/>
      <c r="AG2" s="41"/>
      <c r="AH2" s="41"/>
    </row>
    <row r="3" s="2" customFormat="1" customHeight="1" spans="1:34">
      <c r="A3" s="10"/>
      <c r="B3" s="11"/>
      <c r="C3" s="11"/>
      <c r="D3" s="14"/>
      <c r="E3" s="11" t="s">
        <v>19</v>
      </c>
      <c r="F3" s="11" t="s">
        <v>19</v>
      </c>
      <c r="G3" s="11" t="s">
        <v>19</v>
      </c>
      <c r="H3" s="11" t="s">
        <v>19</v>
      </c>
      <c r="I3" s="11" t="s">
        <v>19</v>
      </c>
      <c r="J3" s="11" t="s">
        <v>19</v>
      </c>
      <c r="K3" s="11" t="s">
        <v>19</v>
      </c>
      <c r="L3" s="30"/>
      <c r="M3" s="31"/>
      <c r="N3" s="14"/>
      <c r="O3" s="14"/>
      <c r="P3" s="14"/>
      <c r="Q3" s="15"/>
      <c r="R3" s="14"/>
      <c r="S3" s="14"/>
      <c r="T3" s="14"/>
      <c r="U3" s="37"/>
      <c r="Y3" s="41"/>
      <c r="Z3" s="41"/>
      <c r="AA3" s="41"/>
      <c r="AB3" s="41"/>
      <c r="AC3" s="41"/>
      <c r="AD3" s="41"/>
      <c r="AE3" s="41"/>
      <c r="AF3" s="41"/>
      <c r="AG3" s="41"/>
      <c r="AH3" s="41"/>
    </row>
    <row r="4" s="2" customFormat="1" customHeight="1" spans="1:247">
      <c r="A4" s="10" t="s">
        <v>22</v>
      </c>
      <c r="B4" s="11" t="s">
        <v>11</v>
      </c>
      <c r="C4" s="11"/>
      <c r="D4" s="14"/>
      <c r="E4" s="14"/>
      <c r="F4" s="14"/>
      <c r="G4" s="11"/>
      <c r="H4" s="15"/>
      <c r="I4" s="14"/>
      <c r="J4" s="31"/>
      <c r="K4" s="31"/>
      <c r="L4" s="30"/>
      <c r="M4" s="30"/>
      <c r="N4" s="32">
        <f t="shared" ref="N4:T4" si="0">SUM(N5:N7)</f>
        <v>17378.8466405716</v>
      </c>
      <c r="O4" s="32">
        <f t="shared" si="0"/>
        <v>15422.497366148</v>
      </c>
      <c r="P4" s="32">
        <f t="shared" si="0"/>
        <v>14841.0607054504</v>
      </c>
      <c r="Q4" s="32">
        <f t="shared" si="0"/>
        <v>14781.3713414239</v>
      </c>
      <c r="R4" s="32">
        <f t="shared" si="0"/>
        <v>6034.88577198356</v>
      </c>
      <c r="S4" s="32">
        <f t="shared" si="0"/>
        <v>13498.343256106</v>
      </c>
      <c r="T4" s="32">
        <f t="shared" si="0"/>
        <v>0</v>
      </c>
      <c r="U4" s="37"/>
      <c r="Y4" s="41"/>
      <c r="Z4" s="41"/>
      <c r="AA4" s="41"/>
      <c r="AB4" s="41"/>
      <c r="AC4" s="41"/>
      <c r="AD4" s="41"/>
      <c r="AE4" s="41"/>
      <c r="AF4" s="41"/>
      <c r="AG4" s="41"/>
      <c r="AH4" s="41"/>
      <c r="IG4" s="42"/>
      <c r="IH4" s="42"/>
      <c r="II4" s="42"/>
      <c r="IJ4" s="42"/>
      <c r="IK4" s="42"/>
      <c r="IL4" s="42"/>
      <c r="IM4" s="42"/>
    </row>
    <row r="5" s="1" customFormat="1" customHeight="1" outlineLevel="1" spans="1:250">
      <c r="A5" s="16">
        <v>1</v>
      </c>
      <c r="B5" s="17" t="s">
        <v>23</v>
      </c>
      <c r="C5" s="17" t="s">
        <v>25</v>
      </c>
      <c r="D5" s="18">
        <f t="shared" ref="D5:D7" si="1">SUM(E5:K5)</f>
        <v>76.25063</v>
      </c>
      <c r="E5" s="19">
        <f>+((6.8+1.55+2.4)*0.1+1.6*0.15+5.4*0.25)*2.67+(10.15+4.45+4.45+2.4+2.38)*0.1*2.36+(5.37+1.1)*0.25*2.36+1.6*0.15*2.36</f>
        <v>17.12313</v>
      </c>
      <c r="F5" s="19">
        <v>14.275</v>
      </c>
      <c r="G5" s="20">
        <v>12.477</v>
      </c>
      <c r="H5" s="19">
        <v>14.4075</v>
      </c>
      <c r="I5" s="19">
        <v>4.955</v>
      </c>
      <c r="J5" s="19">
        <f>23*0.1*2.3+4*0.2*2.3+0.25*0.6*2.3+8.5*0.1*2.6+4.8*0.2*2.6+1.6*0.2*2.6</f>
        <v>13.013</v>
      </c>
      <c r="K5" s="19"/>
      <c r="L5" s="33">
        <v>817.565727</v>
      </c>
      <c r="M5" s="33"/>
      <c r="N5" s="34">
        <f t="shared" ref="N5:N7" si="2">+E5*L5</f>
        <v>13999.2842269655</v>
      </c>
      <c r="O5" s="34">
        <f t="shared" ref="O5:O7" si="3">+F5*L5</f>
        <v>11670.750752925</v>
      </c>
      <c r="P5" s="34">
        <f t="shared" ref="P5:P7" si="4">+G5*L5</f>
        <v>10200.767575779</v>
      </c>
      <c r="Q5" s="34">
        <f t="shared" ref="Q5:Q7" si="5">+H5*L5</f>
        <v>11779.0782117525</v>
      </c>
      <c r="R5" s="34">
        <f t="shared" ref="R5:R7" si="6">+I5*L5</f>
        <v>4051.038177285</v>
      </c>
      <c r="S5" s="33">
        <f t="shared" ref="S5:S7" si="7">+J5*L5</f>
        <v>10638.982805451</v>
      </c>
      <c r="T5" s="33">
        <f t="shared" ref="T5:T7" si="8">+K5*L5</f>
        <v>0</v>
      </c>
      <c r="U5" s="33"/>
      <c r="V5" s="38"/>
      <c r="W5" s="38"/>
      <c r="X5" s="38"/>
      <c r="Y5" s="5"/>
      <c r="Z5" s="5"/>
      <c r="AA5" s="5"/>
      <c r="AB5" s="5"/>
      <c r="AC5" s="5"/>
      <c r="AD5" s="5"/>
      <c r="AE5" s="5"/>
      <c r="AF5" s="5"/>
      <c r="AG5" s="5"/>
      <c r="AH5" s="5"/>
      <c r="IG5" s="43"/>
      <c r="IH5" s="43"/>
      <c r="II5" s="43"/>
      <c r="IJ5" s="43"/>
      <c r="IK5" s="43"/>
      <c r="IL5" s="43"/>
      <c r="IM5" s="43"/>
      <c r="IN5" s="43"/>
      <c r="IO5" s="43"/>
      <c r="IP5" s="43"/>
    </row>
    <row r="6" s="1" customFormat="1" customHeight="1" outlineLevel="1" spans="1:250">
      <c r="A6" s="16">
        <v>2</v>
      </c>
      <c r="B6" s="21" t="s">
        <v>26</v>
      </c>
      <c r="C6" s="17" t="s">
        <v>25</v>
      </c>
      <c r="D6" s="18">
        <f t="shared" si="1"/>
        <v>2.262</v>
      </c>
      <c r="E6" s="22">
        <f>3.9*2*0.1*0.3</f>
        <v>0.234</v>
      </c>
      <c r="F6" s="22">
        <v>0.492</v>
      </c>
      <c r="G6" s="23">
        <v>0.378</v>
      </c>
      <c r="H6" s="22">
        <v>0.378</v>
      </c>
      <c r="I6" s="22">
        <v>0.438</v>
      </c>
      <c r="J6" s="35">
        <f>1.7*0.3*0.2+4*0.2*0.3</f>
        <v>0.342</v>
      </c>
      <c r="K6" s="35"/>
      <c r="L6" s="33">
        <v>1442.57441712</v>
      </c>
      <c r="M6" s="33"/>
      <c r="N6" s="34">
        <f t="shared" si="2"/>
        <v>337.56241360608</v>
      </c>
      <c r="O6" s="34">
        <f t="shared" si="3"/>
        <v>709.74661322304</v>
      </c>
      <c r="P6" s="34">
        <f t="shared" si="4"/>
        <v>545.29312967136</v>
      </c>
      <c r="Q6" s="34">
        <f t="shared" si="5"/>
        <v>545.29312967136</v>
      </c>
      <c r="R6" s="34">
        <f t="shared" si="6"/>
        <v>631.84759469856</v>
      </c>
      <c r="S6" s="33">
        <f t="shared" si="7"/>
        <v>493.36045065504</v>
      </c>
      <c r="T6" s="33">
        <f t="shared" si="8"/>
        <v>0</v>
      </c>
      <c r="U6" s="33"/>
      <c r="V6" s="38"/>
      <c r="W6" s="38"/>
      <c r="X6" s="38"/>
      <c r="Y6" s="5"/>
      <c r="Z6" s="5"/>
      <c r="AA6" s="5"/>
      <c r="AB6" s="5"/>
      <c r="AC6" s="5"/>
      <c r="AD6" s="5"/>
      <c r="AE6" s="5"/>
      <c r="AF6" s="5"/>
      <c r="AG6" s="5"/>
      <c r="AH6" s="5"/>
      <c r="IG6" s="43"/>
      <c r="IH6" s="43"/>
      <c r="II6" s="43"/>
      <c r="IJ6" s="43"/>
      <c r="IK6" s="43"/>
      <c r="IL6" s="43"/>
      <c r="IM6" s="43"/>
      <c r="IN6" s="43"/>
      <c r="IO6" s="43"/>
      <c r="IP6" s="43"/>
    </row>
    <row r="7" s="1" customFormat="1" customHeight="1" outlineLevel="1" spans="1:250">
      <c r="A7" s="16">
        <v>3</v>
      </c>
      <c r="B7" s="21" t="s">
        <v>28</v>
      </c>
      <c r="C7" s="21" t="s">
        <v>30</v>
      </c>
      <c r="D7" s="18">
        <f t="shared" si="1"/>
        <v>62.9</v>
      </c>
      <c r="E7" s="22">
        <f>1.3*9</f>
        <v>11.7</v>
      </c>
      <c r="F7" s="22">
        <v>11.7</v>
      </c>
      <c r="G7" s="23">
        <f>9.45+6.3</f>
        <v>15.75</v>
      </c>
      <c r="H7" s="22">
        <v>9.45</v>
      </c>
      <c r="I7" s="22">
        <v>5.2</v>
      </c>
      <c r="J7" s="35">
        <f>1.3*7</f>
        <v>9.1</v>
      </c>
      <c r="K7" s="35"/>
      <c r="L7" s="33">
        <v>260</v>
      </c>
      <c r="M7" s="33"/>
      <c r="N7" s="34">
        <f t="shared" si="2"/>
        <v>3042</v>
      </c>
      <c r="O7" s="34">
        <f t="shared" si="3"/>
        <v>3042</v>
      </c>
      <c r="P7" s="34">
        <f t="shared" si="4"/>
        <v>4095</v>
      </c>
      <c r="Q7" s="34">
        <f t="shared" si="5"/>
        <v>2457</v>
      </c>
      <c r="R7" s="34">
        <f t="shared" si="6"/>
        <v>1352</v>
      </c>
      <c r="S7" s="33">
        <f t="shared" si="7"/>
        <v>2366</v>
      </c>
      <c r="T7" s="33">
        <f t="shared" si="8"/>
        <v>0</v>
      </c>
      <c r="U7" s="33"/>
      <c r="V7" s="38"/>
      <c r="W7" s="38"/>
      <c r="X7" s="38"/>
      <c r="Y7" s="5"/>
      <c r="Z7" s="5"/>
      <c r="AA7" s="5"/>
      <c r="AB7" s="5"/>
      <c r="AC7" s="5"/>
      <c r="AD7" s="5"/>
      <c r="AE7" s="5"/>
      <c r="AF7" s="5"/>
      <c r="AG7" s="5"/>
      <c r="AH7" s="5"/>
      <c r="IG7" s="43"/>
      <c r="IH7" s="43"/>
      <c r="II7" s="43"/>
      <c r="IJ7" s="43"/>
      <c r="IK7" s="43"/>
      <c r="IL7" s="43"/>
      <c r="IM7" s="43"/>
      <c r="IN7" s="43"/>
      <c r="IO7" s="43"/>
      <c r="IP7" s="43"/>
    </row>
    <row r="8" s="2" customFormat="1" customHeight="1" spans="1:250">
      <c r="A8" s="10" t="s">
        <v>31</v>
      </c>
      <c r="B8" s="24" t="s">
        <v>12</v>
      </c>
      <c r="C8" s="24"/>
      <c r="D8" s="25"/>
      <c r="E8" s="26"/>
      <c r="F8" s="26"/>
      <c r="G8" s="27"/>
      <c r="H8" s="26"/>
      <c r="I8" s="26"/>
      <c r="J8" s="36"/>
      <c r="K8" s="36"/>
      <c r="L8" s="37"/>
      <c r="M8" s="37"/>
      <c r="N8" s="32">
        <f t="shared" ref="N8:T8" si="9">SUM(N9:N14)</f>
        <v>107944.14</v>
      </c>
      <c r="O8" s="32">
        <f t="shared" si="9"/>
        <v>107021.556</v>
      </c>
      <c r="P8" s="32">
        <f t="shared" si="9"/>
        <v>89449.302</v>
      </c>
      <c r="Q8" s="32">
        <f t="shared" si="9"/>
        <v>98794.302</v>
      </c>
      <c r="R8" s="32">
        <f t="shared" si="9"/>
        <v>37218.462</v>
      </c>
      <c r="S8" s="32">
        <f t="shared" si="9"/>
        <v>75609.468</v>
      </c>
      <c r="T8" s="32">
        <f t="shared" si="9"/>
        <v>70827.12</v>
      </c>
      <c r="U8" s="37"/>
      <c r="V8" s="39"/>
      <c r="W8" s="39"/>
      <c r="X8" s="39"/>
      <c r="Y8" s="41"/>
      <c r="Z8" s="41"/>
      <c r="AA8" s="41"/>
      <c r="AB8" s="41"/>
      <c r="AC8" s="41"/>
      <c r="AD8" s="41"/>
      <c r="AE8" s="41"/>
      <c r="AF8" s="41"/>
      <c r="AG8" s="41"/>
      <c r="AH8" s="41"/>
      <c r="IG8" s="42"/>
      <c r="IH8" s="42"/>
      <c r="II8" s="42"/>
      <c r="IJ8" s="42"/>
      <c r="IK8" s="42"/>
      <c r="IL8" s="42"/>
      <c r="IM8" s="42"/>
      <c r="IN8" s="42"/>
      <c r="IO8" s="42"/>
      <c r="IP8" s="42"/>
    </row>
    <row r="9" s="1" customFormat="1" customHeight="1" outlineLevel="1" spans="1:250">
      <c r="A9" s="16">
        <v>1</v>
      </c>
      <c r="B9" s="21" t="s">
        <v>32</v>
      </c>
      <c r="C9" s="21" t="s">
        <v>34</v>
      </c>
      <c r="D9" s="18">
        <f t="shared" ref="D9:D14" si="10">SUM(E9:K9)</f>
        <v>543.804</v>
      </c>
      <c r="E9" s="22">
        <v>98.35</v>
      </c>
      <c r="F9" s="22">
        <v>99.51</v>
      </c>
      <c r="G9" s="23">
        <v>81.92</v>
      </c>
      <c r="H9" s="23">
        <v>81.92</v>
      </c>
      <c r="I9" s="22">
        <v>27.27</v>
      </c>
      <c r="J9" s="35">
        <v>64.03</v>
      </c>
      <c r="K9" s="35">
        <v>90.804</v>
      </c>
      <c r="L9" s="33">
        <v>780</v>
      </c>
      <c r="M9" s="33">
        <f>+D9*L9</f>
        <v>424167.12</v>
      </c>
      <c r="N9" s="34">
        <f t="shared" ref="N9:N14" si="11">+E9*L9</f>
        <v>76713</v>
      </c>
      <c r="O9" s="34">
        <f t="shared" ref="O9:O14" si="12">+F9*L9</f>
        <v>77617.8</v>
      </c>
      <c r="P9" s="34">
        <f t="shared" ref="P9:P14" si="13">+G9*L9</f>
        <v>63897.6</v>
      </c>
      <c r="Q9" s="34">
        <f t="shared" ref="Q9:Q14" si="14">+H9*L9</f>
        <v>63897.6</v>
      </c>
      <c r="R9" s="34">
        <f t="shared" ref="R9:R14" si="15">+I9*L9</f>
        <v>21270.6</v>
      </c>
      <c r="S9" s="33">
        <f t="shared" ref="S9:S14" si="16">+J9*L9</f>
        <v>49943.4</v>
      </c>
      <c r="T9" s="33">
        <f t="shared" ref="T9:T14" si="17">+K9*L9</f>
        <v>70827.12</v>
      </c>
      <c r="U9" s="33"/>
      <c r="V9" s="38">
        <f>+S9+R9+Q9+P9+O9+N9</f>
        <v>353340</v>
      </c>
      <c r="W9" s="38">
        <f>+J9*L9</f>
        <v>49943.4</v>
      </c>
      <c r="X9" s="38"/>
      <c r="Y9" s="5"/>
      <c r="Z9" s="5"/>
      <c r="AA9" s="5"/>
      <c r="AB9" s="5"/>
      <c r="AC9" s="5"/>
      <c r="AD9" s="5"/>
      <c r="AE9" s="5"/>
      <c r="AF9" s="5"/>
      <c r="AG9" s="5"/>
      <c r="AH9" s="5"/>
      <c r="IG9" s="43"/>
      <c r="IH9" s="43"/>
      <c r="II9" s="43"/>
      <c r="IJ9" s="43"/>
      <c r="IK9" s="43"/>
      <c r="IL9" s="43"/>
      <c r="IM9" s="43"/>
      <c r="IN9" s="43"/>
      <c r="IO9" s="43"/>
      <c r="IP9" s="43"/>
    </row>
    <row r="10" s="1" customFormat="1" customHeight="1" outlineLevel="1" spans="1:250">
      <c r="A10" s="16">
        <v>2</v>
      </c>
      <c r="B10" s="21" t="s">
        <v>35</v>
      </c>
      <c r="C10" s="17" t="s">
        <v>25</v>
      </c>
      <c r="D10" s="18">
        <f t="shared" si="10"/>
        <v>54.36</v>
      </c>
      <c r="E10" s="22">
        <f t="shared" ref="E10:J10" si="18">+E9*0.12</f>
        <v>11.802</v>
      </c>
      <c r="F10" s="22">
        <f t="shared" si="18"/>
        <v>11.9412</v>
      </c>
      <c r="G10" s="22">
        <f t="shared" si="18"/>
        <v>9.8304</v>
      </c>
      <c r="H10" s="22">
        <f t="shared" si="18"/>
        <v>9.8304</v>
      </c>
      <c r="I10" s="22">
        <f t="shared" si="18"/>
        <v>3.2724</v>
      </c>
      <c r="J10" s="22">
        <f t="shared" si="18"/>
        <v>7.6836</v>
      </c>
      <c r="K10" s="22"/>
      <c r="L10" s="22">
        <v>630</v>
      </c>
      <c r="M10" s="22"/>
      <c r="N10" s="34">
        <f t="shared" si="11"/>
        <v>7435.26</v>
      </c>
      <c r="O10" s="34">
        <f t="shared" si="12"/>
        <v>7522.956</v>
      </c>
      <c r="P10" s="34">
        <f t="shared" si="13"/>
        <v>6193.152</v>
      </c>
      <c r="Q10" s="34">
        <f t="shared" si="14"/>
        <v>6193.152</v>
      </c>
      <c r="R10" s="34">
        <f t="shared" si="15"/>
        <v>2061.612</v>
      </c>
      <c r="S10" s="33">
        <f t="shared" si="16"/>
        <v>4840.668</v>
      </c>
      <c r="T10" s="33">
        <f t="shared" si="17"/>
        <v>0</v>
      </c>
      <c r="U10" s="33"/>
      <c r="V10" s="38"/>
      <c r="W10" s="38"/>
      <c r="X10" s="38"/>
      <c r="Y10" s="5"/>
      <c r="Z10" s="5"/>
      <c r="AA10" s="5"/>
      <c r="AB10" s="5"/>
      <c r="AC10" s="5"/>
      <c r="AD10" s="5"/>
      <c r="AE10" s="5"/>
      <c r="AF10" s="5"/>
      <c r="AG10" s="5"/>
      <c r="AH10" s="5"/>
      <c r="IG10" s="43"/>
      <c r="IH10" s="43"/>
      <c r="II10" s="43"/>
      <c r="IJ10" s="43"/>
      <c r="IK10" s="43"/>
      <c r="IL10" s="43"/>
      <c r="IM10" s="43"/>
      <c r="IN10" s="43"/>
      <c r="IO10" s="43"/>
      <c r="IP10" s="43"/>
    </row>
    <row r="11" s="1" customFormat="1" customHeight="1" outlineLevel="1" spans="1:250">
      <c r="A11" s="16">
        <v>3</v>
      </c>
      <c r="B11" s="21" t="s">
        <v>37</v>
      </c>
      <c r="C11" s="21" t="s">
        <v>39</v>
      </c>
      <c r="D11" s="18">
        <f t="shared" si="10"/>
        <v>11.4</v>
      </c>
      <c r="E11" s="22">
        <f>1.05*2</f>
        <v>2.1</v>
      </c>
      <c r="F11" s="22">
        <f>1.05*2</f>
        <v>2.1</v>
      </c>
      <c r="G11" s="22">
        <v>1.2</v>
      </c>
      <c r="H11" s="22">
        <f>1.2*2</f>
        <v>2.4</v>
      </c>
      <c r="I11" s="22">
        <v>1.2</v>
      </c>
      <c r="J11" s="22">
        <f>1.2*2</f>
        <v>2.4</v>
      </c>
      <c r="K11" s="22"/>
      <c r="L11" s="33">
        <v>7000</v>
      </c>
      <c r="M11" s="33"/>
      <c r="N11" s="34">
        <f t="shared" si="11"/>
        <v>14700</v>
      </c>
      <c r="O11" s="34">
        <f t="shared" si="12"/>
        <v>14700</v>
      </c>
      <c r="P11" s="34">
        <f t="shared" si="13"/>
        <v>8400</v>
      </c>
      <c r="Q11" s="34">
        <f t="shared" si="14"/>
        <v>16800</v>
      </c>
      <c r="R11" s="34">
        <f t="shared" si="15"/>
        <v>8400</v>
      </c>
      <c r="S11" s="33">
        <f t="shared" si="16"/>
        <v>16800</v>
      </c>
      <c r="T11" s="33">
        <f t="shared" si="17"/>
        <v>0</v>
      </c>
      <c r="U11" s="33"/>
      <c r="V11" s="38"/>
      <c r="W11" s="38"/>
      <c r="X11" s="38"/>
      <c r="Y11" s="5"/>
      <c r="Z11" s="5"/>
      <c r="AA11" s="5"/>
      <c r="AB11" s="5"/>
      <c r="AC11" s="5"/>
      <c r="AD11" s="5"/>
      <c r="AE11" s="5"/>
      <c r="AF11" s="5"/>
      <c r="AG11" s="5"/>
      <c r="AH11" s="5"/>
      <c r="IG11" s="43"/>
      <c r="IH11" s="43"/>
      <c r="II11" s="43"/>
      <c r="IJ11" s="43"/>
      <c r="IK11" s="43"/>
      <c r="IL11" s="43"/>
      <c r="IM11" s="43"/>
      <c r="IN11" s="43"/>
      <c r="IO11" s="43"/>
      <c r="IP11" s="43"/>
    </row>
    <row r="12" s="1" customFormat="1" customHeight="1" outlineLevel="1" spans="1:250">
      <c r="A12" s="16">
        <v>4</v>
      </c>
      <c r="B12" s="21" t="s">
        <v>40</v>
      </c>
      <c r="C12" s="21" t="s">
        <v>30</v>
      </c>
      <c r="D12" s="18">
        <f t="shared" si="10"/>
        <v>28.73</v>
      </c>
      <c r="E12" s="22">
        <v>0</v>
      </c>
      <c r="F12" s="22">
        <v>0</v>
      </c>
      <c r="G12" s="22">
        <f t="shared" ref="G12:I12" si="19">5.6*1.3</f>
        <v>7.28</v>
      </c>
      <c r="H12" s="22">
        <f t="shared" si="19"/>
        <v>7.28</v>
      </c>
      <c r="I12" s="22">
        <f t="shared" si="19"/>
        <v>7.28</v>
      </c>
      <c r="J12" s="35">
        <f>5.3*1.3</f>
        <v>6.89</v>
      </c>
      <c r="K12" s="35"/>
      <c r="L12" s="33">
        <v>300</v>
      </c>
      <c r="M12" s="33"/>
      <c r="N12" s="34">
        <f t="shared" si="11"/>
        <v>0</v>
      </c>
      <c r="O12" s="34">
        <f t="shared" si="12"/>
        <v>0</v>
      </c>
      <c r="P12" s="34">
        <f t="shared" si="13"/>
        <v>2184</v>
      </c>
      <c r="Q12" s="34">
        <f t="shared" si="14"/>
        <v>2184</v>
      </c>
      <c r="R12" s="34">
        <f t="shared" si="15"/>
        <v>2184</v>
      </c>
      <c r="S12" s="33">
        <f t="shared" si="16"/>
        <v>2067</v>
      </c>
      <c r="T12" s="33">
        <f t="shared" si="17"/>
        <v>0</v>
      </c>
      <c r="U12" s="33"/>
      <c r="V12" s="38"/>
      <c r="W12" s="38"/>
      <c r="X12" s="38"/>
      <c r="Y12" s="5"/>
      <c r="Z12" s="5"/>
      <c r="AA12" s="5"/>
      <c r="AB12" s="5"/>
      <c r="AC12" s="5"/>
      <c r="AD12" s="5"/>
      <c r="AE12" s="5"/>
      <c r="AF12" s="5"/>
      <c r="AG12" s="5"/>
      <c r="AH12" s="5"/>
      <c r="IG12" s="43"/>
      <c r="IH12" s="43"/>
      <c r="II12" s="43"/>
      <c r="IJ12" s="43"/>
      <c r="IK12" s="43"/>
      <c r="IL12" s="43"/>
      <c r="IM12" s="43"/>
      <c r="IN12" s="43"/>
      <c r="IO12" s="43"/>
      <c r="IP12" s="43"/>
    </row>
    <row r="13" s="3" customFormat="1" customHeight="1" outlineLevel="1" spans="1:34">
      <c r="A13" s="16">
        <v>5</v>
      </c>
      <c r="B13" s="21" t="s">
        <v>42</v>
      </c>
      <c r="C13" s="21" t="s">
        <v>34</v>
      </c>
      <c r="D13" s="18">
        <f t="shared" si="10"/>
        <v>72.993</v>
      </c>
      <c r="E13" s="23">
        <f>0.9*1.56*2+1.5*1.4+5.8*1.6</f>
        <v>14.188</v>
      </c>
      <c r="F13" s="23">
        <f>1.5*1.6*2+5.8*1.6</f>
        <v>14.08</v>
      </c>
      <c r="G13" s="23">
        <f>0.9*1.5+2.8*1.5+6.3*1.85</f>
        <v>17.205</v>
      </c>
      <c r="H13" s="23">
        <f>0.9*1.5+2.8*1.5+6.3*1.85</f>
        <v>17.205</v>
      </c>
      <c r="I13" s="23">
        <f>3.5*1.85</f>
        <v>6.475</v>
      </c>
      <c r="J13" s="33">
        <f>1.2*1.6*2</f>
        <v>3.84</v>
      </c>
      <c r="K13" s="33"/>
      <c r="L13" s="33">
        <v>510</v>
      </c>
      <c r="M13" s="33"/>
      <c r="N13" s="34">
        <f t="shared" si="11"/>
        <v>7235.88</v>
      </c>
      <c r="O13" s="34">
        <f t="shared" si="12"/>
        <v>7180.8</v>
      </c>
      <c r="P13" s="34">
        <f t="shared" si="13"/>
        <v>8774.55</v>
      </c>
      <c r="Q13" s="34">
        <f t="shared" si="14"/>
        <v>8774.55</v>
      </c>
      <c r="R13" s="34">
        <f t="shared" si="15"/>
        <v>3302.25</v>
      </c>
      <c r="S13" s="33">
        <f t="shared" si="16"/>
        <v>1958.4</v>
      </c>
      <c r="T13" s="33">
        <f t="shared" si="17"/>
        <v>0</v>
      </c>
      <c r="U13" s="40"/>
      <c r="V13" s="38"/>
      <c r="W13" s="38"/>
      <c r="X13" s="38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="3" customFormat="1" customHeight="1" outlineLevel="1" spans="1:34">
      <c r="A14" s="16">
        <v>6</v>
      </c>
      <c r="B14" s="21" t="s">
        <v>44</v>
      </c>
      <c r="C14" s="21" t="s">
        <v>30</v>
      </c>
      <c r="D14" s="18">
        <f t="shared" si="10"/>
        <v>9.35</v>
      </c>
      <c r="E14" s="23">
        <v>6.2</v>
      </c>
      <c r="F14" s="23"/>
      <c r="G14" s="23"/>
      <c r="H14" s="23">
        <v>3.15</v>
      </c>
      <c r="I14" s="23">
        <v>0</v>
      </c>
      <c r="J14" s="33"/>
      <c r="K14" s="33"/>
      <c r="L14" s="33">
        <v>300</v>
      </c>
      <c r="M14" s="33"/>
      <c r="N14" s="34">
        <f t="shared" si="11"/>
        <v>1860</v>
      </c>
      <c r="O14" s="34">
        <f t="shared" si="12"/>
        <v>0</v>
      </c>
      <c r="P14" s="34">
        <f t="shared" si="13"/>
        <v>0</v>
      </c>
      <c r="Q14" s="34">
        <f t="shared" si="14"/>
        <v>945</v>
      </c>
      <c r="R14" s="34">
        <f t="shared" si="15"/>
        <v>0</v>
      </c>
      <c r="S14" s="33">
        <f t="shared" si="16"/>
        <v>0</v>
      </c>
      <c r="T14" s="33">
        <f t="shared" si="17"/>
        <v>0</v>
      </c>
      <c r="U14" s="40"/>
      <c r="V14" s="38"/>
      <c r="W14" s="38"/>
      <c r="X14" s="38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="4" customFormat="1" customHeight="1" spans="1:247">
      <c r="A15" s="10" t="s">
        <v>45</v>
      </c>
      <c r="B15" s="24" t="s">
        <v>13</v>
      </c>
      <c r="C15" s="24"/>
      <c r="D15" s="28"/>
      <c r="E15" s="27"/>
      <c r="F15" s="27"/>
      <c r="G15" s="27"/>
      <c r="H15" s="27"/>
      <c r="I15" s="27"/>
      <c r="J15" s="37"/>
      <c r="K15" s="37"/>
      <c r="L15" s="37"/>
      <c r="M15" s="37"/>
      <c r="N15" s="32">
        <f t="shared" ref="N15:T15" si="20">SUM(N16)</f>
        <v>10495.8</v>
      </c>
      <c r="O15" s="32">
        <f t="shared" si="20"/>
        <v>13658.4</v>
      </c>
      <c r="P15" s="32">
        <f t="shared" si="20"/>
        <v>10281.6</v>
      </c>
      <c r="Q15" s="32">
        <f t="shared" si="20"/>
        <v>10693.2</v>
      </c>
      <c r="R15" s="32">
        <f t="shared" si="20"/>
        <v>5796</v>
      </c>
      <c r="S15" s="32">
        <f t="shared" si="20"/>
        <v>9324</v>
      </c>
      <c r="T15" s="32">
        <f t="shared" si="20"/>
        <v>0</v>
      </c>
      <c r="U15" s="30"/>
      <c r="V15" s="39"/>
      <c r="W15" s="39"/>
      <c r="X15" s="39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42"/>
      <c r="IH15" s="42"/>
      <c r="II15" s="42"/>
      <c r="IJ15" s="42"/>
      <c r="IK15" s="42"/>
      <c r="IL15" s="42"/>
      <c r="IM15" s="42"/>
    </row>
    <row r="16" s="3" customFormat="1" customHeight="1" outlineLevel="2" spans="1:34">
      <c r="A16" s="16">
        <v>1</v>
      </c>
      <c r="B16" s="21" t="s">
        <v>46</v>
      </c>
      <c r="C16" s="21" t="s">
        <v>34</v>
      </c>
      <c r="D16" s="18">
        <f>SUM(E16:K16)</f>
        <v>717.25</v>
      </c>
      <c r="E16" s="23">
        <f>13.49+111.46</f>
        <v>124.95</v>
      </c>
      <c r="F16" s="23">
        <v>162.6</v>
      </c>
      <c r="G16" s="23">
        <v>122.4</v>
      </c>
      <c r="H16" s="23">
        <f>89+10+19+5.8+3.5</f>
        <v>127.3</v>
      </c>
      <c r="I16" s="23">
        <v>69</v>
      </c>
      <c r="J16" s="33">
        <v>111</v>
      </c>
      <c r="K16" s="33"/>
      <c r="L16" s="33">
        <v>84</v>
      </c>
      <c r="M16" s="33"/>
      <c r="N16" s="34">
        <f>+E16*L16</f>
        <v>10495.8</v>
      </c>
      <c r="O16" s="34">
        <f>+F16*L16</f>
        <v>13658.4</v>
      </c>
      <c r="P16" s="34">
        <f>+G16*L16</f>
        <v>10281.6</v>
      </c>
      <c r="Q16" s="34">
        <f>+H16*L16</f>
        <v>10693.2</v>
      </c>
      <c r="R16" s="34">
        <f>+I16*L16</f>
        <v>5796</v>
      </c>
      <c r="S16" s="33">
        <f>+J16*L16</f>
        <v>9324</v>
      </c>
      <c r="T16" s="33">
        <f>+K16*L16</f>
        <v>0</v>
      </c>
      <c r="U16" s="40"/>
      <c r="V16" s="38"/>
      <c r="W16" s="38"/>
      <c r="X16" s="38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="1" customFormat="1" customHeight="1" spans="1:34">
      <c r="A17" s="16"/>
      <c r="B17" s="29" t="s">
        <v>14</v>
      </c>
      <c r="C17" s="29"/>
      <c r="D17" s="29"/>
      <c r="E17" s="29"/>
      <c r="F17" s="29"/>
      <c r="G17" s="29"/>
      <c r="H17" s="30"/>
      <c r="I17" s="29"/>
      <c r="J17" s="30"/>
      <c r="K17" s="30"/>
      <c r="L17" s="30"/>
      <c r="M17" s="30"/>
      <c r="N17" s="30"/>
      <c r="O17" s="30"/>
      <c r="P17" s="30"/>
      <c r="Q17" s="30"/>
      <c r="R17" s="30"/>
      <c r="S17" s="29"/>
      <c r="T17" s="29"/>
      <c r="U17" s="29"/>
      <c r="Y17" s="5"/>
      <c r="Z17" s="5"/>
      <c r="AA17" s="5"/>
      <c r="AB17" s="5"/>
      <c r="AC17" s="5"/>
      <c r="AD17" s="5"/>
      <c r="AE17" s="5"/>
      <c r="AF17" s="5"/>
      <c r="AG17" s="5"/>
      <c r="AH17" s="5"/>
    </row>
  </sheetData>
  <autoFilter xmlns:etc="http://www.wps.cn/officeDocument/2017/etCustomData" ref="A1:IM18" etc:filterBottomFollowUsedRange="0">
    <extLst/>
  </autoFilter>
  <mergeCells count="7">
    <mergeCell ref="A1:U1"/>
    <mergeCell ref="A2:A3"/>
    <mergeCell ref="B2:B3"/>
    <mergeCell ref="C2:C3"/>
    <mergeCell ref="D2:D3"/>
    <mergeCell ref="L2:L3"/>
    <mergeCell ref="U2:U3"/>
  </mergeCells>
  <pageMargins left="0.75" right="0.75" top="1" bottom="1" header="0.5" footer="0.5"/>
  <pageSetup paperSize="9" scale="46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分项汇总</vt:lpstr>
      <vt:lpstr>报价表</vt:lpstr>
      <vt:lpstr>计算底稿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hdpc</dc:creator>
  <cp:lastModifiedBy>向向</cp:lastModifiedBy>
  <dcterms:created xsi:type="dcterms:W3CDTF">2025-07-05T00:52:00Z</dcterms:created>
  <dcterms:modified xsi:type="dcterms:W3CDTF">2025-07-16T01:37:30Z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1FE187001C9646EBBE585035DBC0BCE8_11</vt:lpwstr>
  </property>
  <property fmtid="{D5CDD505-2E9C-101B-9397-08002B2CF9AE}" pid="3" name="KSOProductBuildVer">
    <vt:lpwstr>2052-12.1.0.21915</vt:lpwstr>
  </property>
</Properties>
</file>