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 codeName="ThisWorkbook"/>
  <bookViews>
    <workbookView windowWidth="27945" windowHeight="12375" activeTab="1"/>
  </bookViews>
  <sheets>
    <sheet name="2资料存档目录" sheetId="1" r:id="rId1"/>
    <sheet name="3结算汇总表" sheetId="3" r:id="rId2"/>
    <sheet name="4结算明细汇总表" sheetId="9" r:id="rId3"/>
    <sheet name="2024.9" sheetId="10" r:id="rId4"/>
    <sheet name="2024.12" sheetId="14" r:id="rId5"/>
    <sheet name="2025.7" sheetId="11" r:id="rId6"/>
  </sheets>
  <externalReferences>
    <externalReference r:id="rId7"/>
  </externalReferences>
  <definedNames>
    <definedName name="_xlnm._FilterDatabase" localSheetId="2" hidden="1">'4结算明细汇总表'!$A$2:$K$12</definedName>
    <definedName name="_xlnm.Print_Area" localSheetId="0">'2资料存档目录'!$A$1:$F$17</definedName>
    <definedName name="_xlnm.Print_Area" localSheetId="1">'3结算汇总表'!$A$1:$H$34</definedName>
    <definedName name="合同编号">[1]合同台帐!#REF!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<sst xmlns="http://schemas.openxmlformats.org/spreadsheetml/2006/main" count="232" uniqueCount="138">
  <si>
    <t>栾川山水文苑景观示范区
2024年花草采购资料存档目录</t>
  </si>
  <si>
    <t>序号</t>
  </si>
  <si>
    <t>名称</t>
  </si>
  <si>
    <t>份/页</t>
  </si>
  <si>
    <t>页码</t>
  </si>
  <si>
    <t>原件/复印件</t>
  </si>
  <si>
    <t>备注</t>
  </si>
  <si>
    <t>栾川山水文苑景观示范区2024年草花采购结算审批表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</si>
  <si>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</si>
  <si>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</si>
  <si>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</si>
  <si>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</si>
  <si>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</si>
  <si>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</si>
  <si>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</si>
  <si>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</si>
  <si>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</si>
  <si>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</si>
  <si>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</si>
  <si>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</si>
  <si>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</si>
  <si>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</si>
  <si>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</si>
  <si>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</si>
  <si>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</si>
  <si>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往来账目明细</t>
  </si>
  <si>
    <t>第9页</t>
  </si>
  <si>
    <t>结算资料核对确认单</t>
  </si>
  <si>
    <t>第10页</t>
  </si>
  <si>
    <t>合同复印件</t>
  </si>
  <si>
    <t>1份12页</t>
  </si>
  <si>
    <t>第11-22页</t>
  </si>
  <si>
    <t>复印件</t>
  </si>
  <si>
    <t>2024年9月份结算明细表</t>
  </si>
  <si>
    <t>本</t>
  </si>
  <si>
    <t>2024年12月结算资料</t>
  </si>
  <si>
    <t>2025年7月结算资料</t>
  </si>
  <si>
    <t>造价师：</t>
  </si>
  <si>
    <t>日期：</t>
  </si>
  <si>
    <t>栾川山水文苑景观示范区
2024年度草花采购结算汇总表</t>
  </si>
  <si>
    <t xml:space="preserve">合同编号：LCS1-YX-177                           合同金额：100000元 </t>
  </si>
  <si>
    <t>合同名称：栾川山水文苑景观示范区2024年度草花采购合同</t>
  </si>
  <si>
    <t>甲    方：栾川县浩德颐康文旅有限公司</t>
  </si>
  <si>
    <t>乙    方：栾川县庙子镇豫园花卉园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</si>
  <si>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</si>
  <si>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</si>
  <si>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</si>
  <si>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</si>
  <si>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</si>
  <si>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</si>
  <si>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</si>
  <si>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</si>
  <si>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</si>
  <si>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</si>
  <si>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</si>
  <si>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</si>
  <si>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</si>
  <si>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</si>
  <si>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</si>
  <si>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</si>
  <si>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</si>
  <si>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</si>
  <si>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</si>
  <si>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</si>
  <si>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</si>
  <si>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</si>
  <si>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</si>
  <si>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</si>
  <si>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</si>
  <si>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</si>
  <si>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</si>
  <si>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</si>
  <si>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</si>
  <si>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</si>
  <si>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</si>
  <si>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</si>
  <si>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</si>
  <si>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</si>
  <si>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栾川山水文苑景观示范区
2024年度草花采购结算结算价明细汇总表</t>
  </si>
  <si>
    <t>单位</t>
  </si>
  <si>
    <t>工程造价（元）</t>
  </si>
  <si>
    <t>2024年度9月份结算</t>
  </si>
  <si>
    <t>元</t>
  </si>
  <si>
    <t>详见9月份月结单</t>
  </si>
  <si>
    <t>2024年度12月份结算</t>
  </si>
  <si>
    <t>详见4月份月结单</t>
  </si>
  <si>
    <t>2025年度7月份结算</t>
  </si>
  <si>
    <t>详见11月份月结单</t>
  </si>
  <si>
    <t>税率调整</t>
  </si>
  <si>
    <t>3%调整1%</t>
  </si>
  <si>
    <t>国家政策调整</t>
  </si>
  <si>
    <t>结算合计</t>
  </si>
  <si>
    <t>项</t>
  </si>
  <si>
    <t>本合同结算合计</t>
  </si>
  <si>
    <t>栾川山水文苑景观示范区2024年度草花采购月结（截止至2024年9月30日前供货）</t>
  </si>
  <si>
    <t>验收时间</t>
  </si>
  <si>
    <t>实际验收数量</t>
  </si>
  <si>
    <t>合计</t>
  </si>
  <si>
    <t>规格（cm）(以下均为修剪后的规格)</t>
  </si>
  <si>
    <t>备注：</t>
  </si>
  <si>
    <t>综合单价（元）</t>
  </si>
  <si>
    <t>小计（元）</t>
  </si>
  <si>
    <t>盆径（cm)</t>
  </si>
  <si>
    <t>高度（cm）</t>
  </si>
  <si>
    <t>蓬形(cm)</t>
  </si>
  <si>
    <t>分支点</t>
  </si>
  <si>
    <t>2023.9.30</t>
  </si>
  <si>
    <t>一串红（栽植）</t>
  </si>
  <si>
    <t>株</t>
  </si>
  <si>
    <r>
      <rPr>
        <sz val="10"/>
        <rFont val="宋体"/>
        <charset val="134"/>
      </rPr>
      <t>15-20</t>
    </r>
  </si>
  <si>
    <t>孔雀草（种植）</t>
  </si>
  <si>
    <t>孔雀草（摆放）</t>
  </si>
  <si>
    <t>一串红（摆放）</t>
  </si>
  <si>
    <t>国庆菊（摆放）</t>
  </si>
  <si>
    <t>球菊</t>
  </si>
  <si>
    <t>本次结算金额</t>
  </si>
  <si>
    <t xml:space="preserve">甲方： </t>
  </si>
  <si>
    <t>乙方：</t>
  </si>
  <si>
    <t>栾川山水文苑景观示范区2024年度草花采购月结（截止至2024年12月06日前供货）</t>
  </si>
  <si>
    <t>2024年11月30日-12月6日</t>
  </si>
  <si>
    <t>羽衣甘蓝</t>
  </si>
  <si>
    <t>栾川山水文苑景观示范区2025年度草花采购月结（截止至2025年7月30日前供货）</t>
  </si>
  <si>
    <t>备注：全冠移栽</t>
  </si>
  <si>
    <t>2025.2.18</t>
  </si>
  <si>
    <t>仙客来</t>
  </si>
  <si>
    <t>盆</t>
  </si>
  <si>
    <t>详见约谈记录</t>
  </si>
  <si>
    <t>绿萝</t>
  </si>
  <si>
    <t>2025.6.11</t>
  </si>
  <si>
    <t>孔雀草</t>
  </si>
  <si>
    <t>15-20</t>
  </si>
  <si>
    <t>彩叶草</t>
  </si>
  <si>
    <t>红掌</t>
  </si>
  <si>
    <t>棵</t>
  </si>
  <si>
    <t>2025.7.10</t>
  </si>
  <si>
    <t>夏堇</t>
  </si>
  <si>
    <t>小计</t>
  </si>
  <si>
    <t>最终结算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</si>
</sst>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9">
    <font>
      <sz val="12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0"/>
    </font>
    <font>
      <sz val="12"/>
      <name val="Times New Roman"/>
      <charset val="0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" borderId="2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8" applyNumberFormat="0" applyAlignment="0" applyProtection="0">
      <alignment vertical="center"/>
    </xf>
    <xf numFmtId="0" fontId="32" fillId="4" borderId="29" applyNumberFormat="0" applyAlignment="0" applyProtection="0">
      <alignment vertical="center"/>
    </xf>
    <xf numFmtId="0" fontId="33" fillId="4" borderId="28" applyNumberFormat="0" applyAlignment="0" applyProtection="0">
      <alignment vertical="center"/>
    </xf>
    <xf numFmtId="0" fontId="34" fillId="5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33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6" fillId="34" borderId="34" applyNumberFormat="0" applyAlignment="0" applyProtection="0">
      <alignment vertical="center"/>
    </xf>
    <xf numFmtId="0" fontId="0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6" fillId="34" borderId="34" applyNumberForma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34" borderId="33" applyNumberFormat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8" fillId="44" borderId="35" applyNumberFormat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0" borderId="39" applyNumberFormat="0" applyFill="0" applyAlignment="0" applyProtection="0">
      <alignment vertical="center"/>
    </xf>
    <xf numFmtId="0" fontId="55" fillId="0" borderId="39" applyNumberFormat="0" applyFill="0" applyAlignment="0" applyProtection="0">
      <alignment vertical="center"/>
    </xf>
    <xf numFmtId="0" fontId="48" fillId="44" borderId="35" applyNumberFormat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58" fillId="42" borderId="33" applyNumberFormat="0" applyAlignment="0" applyProtection="0">
      <alignment vertical="center"/>
    </xf>
    <xf numFmtId="0" fontId="58" fillId="42" borderId="33" applyNumberFormat="0" applyAlignment="0" applyProtection="0">
      <alignment vertical="center"/>
    </xf>
    <xf numFmtId="0" fontId="0" fillId="54" borderId="41" applyNumberFormat="0" applyFont="0" applyAlignment="0" applyProtection="0">
      <alignment vertical="center"/>
    </xf>
    <xf numFmtId="0" fontId="0" fillId="54" borderId="41" applyNumberFormat="0" applyFont="0" applyAlignment="0" applyProtection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7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0" fontId="0" fillId="0" borderId="4" xfId="139" applyFont="1" applyFill="1" applyBorder="1" applyAlignment="1">
      <alignment horizontal="center" vertical="center"/>
    </xf>
    <xf numFmtId="176" fontId="0" fillId="0" borderId="1" xfId="13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139" applyFont="1" applyFill="1">
      <alignment vertical="center"/>
    </xf>
    <xf numFmtId="0" fontId="0" fillId="0" borderId="0" xfId="139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top" wrapText="1"/>
    </xf>
    <xf numFmtId="0" fontId="14" fillId="0" borderId="8" xfId="0" applyFont="1" applyBorder="1" applyAlignment="1">
      <alignment horizontal="justify" vertical="top" wrapText="1"/>
    </xf>
    <xf numFmtId="0" fontId="14" fillId="0" borderId="9" xfId="0" applyFont="1" applyBorder="1" applyAlignment="1">
      <alignment horizontal="justify" vertical="top" wrapText="1"/>
    </xf>
    <xf numFmtId="0" fontId="15" fillId="0" borderId="11" xfId="0" applyFont="1" applyBorder="1" applyAlignment="1">
      <alignment horizontal="justify" vertical="top" wrapText="1"/>
    </xf>
    <xf numFmtId="176" fontId="15" fillId="0" borderId="11" xfId="0" applyNumberFormat="1" applyFont="1" applyBorder="1" applyAlignment="1">
      <alignment horizontal="justify" vertical="top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top" wrapText="1"/>
    </xf>
    <xf numFmtId="0" fontId="15" fillId="0" borderId="8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15" fillId="0" borderId="12" xfId="0" applyFont="1" applyBorder="1" applyAlignment="1">
      <alignment horizontal="justify" vertical="top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justify" vertical="top" wrapText="1"/>
    </xf>
    <xf numFmtId="0" fontId="14" fillId="0" borderId="15" xfId="0" applyFont="1" applyBorder="1" applyAlignment="1">
      <alignment horizontal="justify" vertical="top" wrapText="1"/>
    </xf>
    <xf numFmtId="177" fontId="15" fillId="0" borderId="7" xfId="0" applyNumberFormat="1" applyFont="1" applyBorder="1" applyAlignment="1">
      <alignment horizontal="justify" vertical="top" wrapText="1"/>
    </xf>
    <xf numFmtId="177" fontId="15" fillId="0" borderId="8" xfId="0" applyNumberFormat="1" applyFont="1" applyBorder="1" applyAlignment="1">
      <alignment horizontal="justify" vertical="top" wrapText="1"/>
    </xf>
    <xf numFmtId="177" fontId="15" fillId="0" borderId="9" xfId="0" applyNumberFormat="1" applyFont="1" applyBorder="1" applyAlignment="1">
      <alignment horizontal="justify" vertical="top" wrapText="1"/>
    </xf>
    <xf numFmtId="0" fontId="14" fillId="0" borderId="16" xfId="0" applyFont="1" applyBorder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178" fontId="12" fillId="0" borderId="7" xfId="0" applyNumberFormat="1" applyFont="1" applyBorder="1" applyAlignment="1">
      <alignment horizontal="left" vertical="top" wrapText="1"/>
    </xf>
    <xf numFmtId="178" fontId="12" fillId="0" borderId="8" xfId="0" applyNumberFormat="1" applyFont="1" applyBorder="1" applyAlignment="1">
      <alignment horizontal="left" vertical="top" wrapText="1"/>
    </xf>
    <xf numFmtId="178" fontId="12" fillId="0" borderId="9" xfId="0" applyNumberFormat="1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0" xfId="0" applyFont="1" applyBorder="1" applyAlignment="1">
      <alignment horizontal="justify" vertical="top"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1" fillId="0" borderId="20" xfId="22" applyFont="1" applyFill="1" applyBorder="1" applyAlignment="1">
      <alignment horizontal="center" vertical="center" wrapText="1"/>
    </xf>
    <xf numFmtId="0" fontId="21" fillId="0" borderId="4" xfId="22" applyFont="1" applyFill="1" applyBorder="1" applyAlignment="1">
      <alignment vertical="center" wrapText="1"/>
    </xf>
    <xf numFmtId="0" fontId="21" fillId="0" borderId="4" xfId="22" applyFont="1" applyFill="1" applyBorder="1" applyAlignment="1">
      <alignment horizontal="center" vertical="center" wrapText="1"/>
    </xf>
    <xf numFmtId="0" fontId="21" fillId="0" borderId="21" xfId="22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left" vertical="top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40% - 强调文字颜色 2 2 2" xfId="64"/>
    <cellStyle name="20% - 强调文字颜色 3 2" xfId="65"/>
    <cellStyle name="20% - 强调文字颜色 1 2 2" xfId="66"/>
    <cellStyle name="输出 2 2" xfId="67"/>
    <cellStyle name="20% - 强调文字颜色 2 2" xfId="68"/>
    <cellStyle name="常规 3" xfId="69"/>
    <cellStyle name="20% - 强调文字颜色 4 2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常规 54 2 2" xfId="117"/>
    <cellStyle name="解释性文本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140\&#39033;&#30446;&#31649;&#29702;&#20013;&#24515;\&#36816;&#33829;&#36164;&#26009;&#24211;\&#21512;&#32422;&#37096;\&#26680;&#31639;&#37096;\&#37096;&#38376;&#24037;&#20316;\&#9733;&#21512;&#32422;&#37096;&#26376;&#24230;&#25253;&#34920;\&#22478;&#24066;&#20844;&#21496;&#26376;&#24230;&#25104;&#26412;&#32479;&#35745;\06.11.28&#25104;&#26412;&#26376;&#25253;\&#22825;&#27941;\&#22478;&#24066;&#39033;&#30446;\&#21271;&#23736;&#21326;&#24237;&#25104;&#26412;11.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拨款台帐"/>
      <sheetName val="合同台帐"/>
      <sheetName val="集团模板"/>
      <sheetName val="成本指标明细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D9" sqref="D9"/>
    </sheetView>
  </sheetViews>
  <sheetFormatPr defaultColWidth="9" defaultRowHeight="14.25"/>
  <cols>
    <col min="1" max="1" width="4.875" style="84" customWidth="1"/>
    <col min="2" max="2" width="41.375" style="85" customWidth="1"/>
    <col min="3" max="3" width="8.9" style="84" customWidth="1"/>
    <col min="4" max="4" width="11.25" style="84" customWidth="1"/>
    <col min="5" max="5" width="12.5" style="84" customWidth="1"/>
    <col min="6" max="6" width="8.375" style="86" customWidth="1"/>
    <col min="7" max="7" width="8.5" style="85" customWidth="1"/>
    <col min="8" max="12" width="9" style="85"/>
  </cols>
  <sheetData>
    <row r="1" ht="55" customHeight="1" spans="1:9">
      <c r="A1" s="87" t="s">
        <v>0</v>
      </c>
      <c r="B1" s="88"/>
      <c r="C1" s="88"/>
      <c r="D1" s="88"/>
      <c r="E1" s="88"/>
      <c r="F1" s="88"/>
      <c r="G1" s="89"/>
      <c r="H1" s="89"/>
      <c r="I1" s="89"/>
    </row>
    <row r="2" ht="36" customHeight="1" spans="1:6">
      <c r="A2" s="90" t="s">
        <v>1</v>
      </c>
      <c r="B2" s="91" t="s">
        <v>2</v>
      </c>
      <c r="C2" s="91" t="s">
        <v>3</v>
      </c>
      <c r="D2" s="91" t="s">
        <v>4</v>
      </c>
      <c r="E2" s="91" t="s">
        <v>5</v>
      </c>
      <c r="F2" s="92" t="s">
        <v>6</v>
      </c>
    </row>
    <row r="3" s="80" customFormat="1" ht="39" customHeight="1" spans="1:12">
      <c r="A3" s="93">
        <v>1</v>
      </c>
      <c r="B3" s="94" t="s">
        <v>7</v>
      </c>
      <c r="C3" s="95" t="s">
        <v>8</v>
      </c>
      <c r="D3" s="95" t="s">
        <v>9</v>
      </c>
      <c r="E3" s="95" t="s">
        <v>10</v>
      </c>
      <c r="F3" s="96"/>
      <c r="G3" s="97"/>
      <c r="H3" s="97"/>
      <c r="I3" s="97"/>
      <c r="J3" s="97"/>
      <c r="K3" s="97"/>
      <c r="L3" s="97"/>
    </row>
    <row r="4" s="80" customFormat="1" ht="28" customHeight="1" spans="1:12">
      <c r="A4" s="93">
        <v>2</v>
      </c>
      <c r="B4" s="94" t="s">
        <v>11</v>
      </c>
      <c r="C4" s="95" t="s">
        <v>8</v>
      </c>
      <c r="D4" s="95" t="s">
        <v>12</v>
      </c>
      <c r="E4" s="95" t="s">
        <v>10</v>
      </c>
      <c r="F4" s="96"/>
      <c r="G4" s="97"/>
      <c r="H4" s="97"/>
      <c r="I4" s="97"/>
      <c r="J4" s="97"/>
      <c r="K4" s="97"/>
      <c r="L4" s="97"/>
    </row>
    <row r="5" s="80" customFormat="1" ht="28" customHeight="1" spans="1:12">
      <c r="A5" s="93">
        <v>3</v>
      </c>
      <c r="B5" s="94" t="s">
        <v>13</v>
      </c>
      <c r="C5" s="95" t="s">
        <v>8</v>
      </c>
      <c r="D5" s="95" t="s">
        <v>14</v>
      </c>
      <c r="E5" s="95" t="s">
        <v>10</v>
      </c>
      <c r="F5" s="96"/>
      <c r="G5" s="97"/>
      <c r="H5" s="97"/>
      <c r="I5" s="97"/>
      <c r="J5" s="97"/>
      <c r="K5" s="97"/>
      <c r="L5" s="97"/>
    </row>
    <row r="6" s="80" customFormat="1" ht="28" customHeight="1" spans="1:12">
      <c r="A6" s="93">
        <v>4</v>
      </c>
      <c r="B6" s="94" t="s">
        <v>15</v>
      </c>
      <c r="C6" s="95" t="s">
        <v>8</v>
      </c>
      <c r="D6" s="95" t="s">
        <v>16</v>
      </c>
      <c r="E6" s="95" t="s">
        <v>10</v>
      </c>
      <c r="F6" s="96"/>
      <c r="G6" s="97"/>
      <c r="H6" s="97"/>
      <c r="I6" s="97"/>
      <c r="J6" s="97"/>
      <c r="K6" s="97"/>
      <c r="L6" s="97"/>
    </row>
    <row r="7" s="80" customFormat="1" ht="28" customHeight="1" spans="1:12">
      <c r="A7" s="93">
        <v>5</v>
      </c>
      <c r="B7" s="94" t="s">
        <v>17</v>
      </c>
      <c r="C7" s="95" t="s">
        <v>8</v>
      </c>
      <c r="D7" s="95" t="s">
        <v>18</v>
      </c>
      <c r="E7" s="95" t="s">
        <v>10</v>
      </c>
      <c r="F7" s="96"/>
      <c r="G7" s="97"/>
      <c r="H7" s="97"/>
      <c r="I7" s="97"/>
      <c r="J7" s="97"/>
      <c r="K7" s="97"/>
      <c r="L7" s="97"/>
    </row>
    <row r="8" s="80" customFormat="1" ht="28" customHeight="1" spans="1:12">
      <c r="A8" s="93">
        <v>6</v>
      </c>
      <c r="B8" s="94" t="s">
        <v>19</v>
      </c>
      <c r="C8" s="95" t="s">
        <v>8</v>
      </c>
      <c r="D8" s="95" t="s">
        <v>20</v>
      </c>
      <c r="E8" s="95" t="s">
        <v>10</v>
      </c>
      <c r="F8" s="96"/>
      <c r="G8" s="98"/>
      <c r="H8" s="97"/>
      <c r="I8" s="97"/>
      <c r="J8" s="97"/>
      <c r="K8" s="97"/>
      <c r="L8" s="97"/>
    </row>
    <row r="9" s="80" customFormat="1" ht="28" customHeight="1" spans="1:12">
      <c r="A9" s="93">
        <v>7</v>
      </c>
      <c r="B9" s="94" t="s">
        <v>21</v>
      </c>
      <c r="C9" s="95" t="s">
        <v>8</v>
      </c>
      <c r="D9" s="95" t="s">
        <v>22</v>
      </c>
      <c r="E9" s="95" t="s">
        <v>10</v>
      </c>
      <c r="F9" s="96"/>
      <c r="G9" s="98"/>
      <c r="H9" s="97"/>
      <c r="I9" s="97"/>
      <c r="J9" s="97"/>
      <c r="K9" s="97"/>
      <c r="L9" s="97"/>
    </row>
    <row r="10" s="81" customFormat="1" ht="28" customHeight="1" spans="1:12">
      <c r="A10" s="93">
        <v>8</v>
      </c>
      <c r="B10" s="94" t="s">
        <v>23</v>
      </c>
      <c r="C10" s="95" t="s">
        <v>8</v>
      </c>
      <c r="D10" s="95" t="s">
        <v>24</v>
      </c>
      <c r="E10" s="95" t="s">
        <v>10</v>
      </c>
      <c r="F10" s="96"/>
      <c r="G10" s="99"/>
      <c r="H10" s="100"/>
      <c r="I10" s="108"/>
      <c r="J10" s="108"/>
      <c r="K10" s="108"/>
      <c r="L10" s="108"/>
    </row>
    <row r="11" s="82" customFormat="1" ht="28" customHeight="1" spans="1:12">
      <c r="A11" s="93">
        <v>9</v>
      </c>
      <c r="B11" s="94" t="s">
        <v>25</v>
      </c>
      <c r="C11" s="95" t="s">
        <v>8</v>
      </c>
      <c r="D11" s="95" t="s">
        <v>26</v>
      </c>
      <c r="E11" s="95" t="s">
        <v>10</v>
      </c>
      <c r="F11" s="96"/>
      <c r="G11" s="101"/>
      <c r="H11" s="102"/>
      <c r="I11" s="109"/>
      <c r="J11" s="109"/>
      <c r="K11" s="109"/>
      <c r="L11" s="109"/>
    </row>
    <row r="12" s="82" customFormat="1" ht="28" customHeight="1" spans="1:12">
      <c r="A12" s="93">
        <v>10</v>
      </c>
      <c r="B12" s="94" t="s">
        <v>27</v>
      </c>
      <c r="C12" s="95" t="s">
        <v>8</v>
      </c>
      <c r="D12" s="95" t="s">
        <v>28</v>
      </c>
      <c r="E12" s="95" t="s">
        <v>10</v>
      </c>
      <c r="F12" s="96"/>
      <c r="G12" s="101"/>
      <c r="H12" s="102"/>
      <c r="I12" s="109"/>
      <c r="J12" s="109"/>
      <c r="K12" s="109"/>
      <c r="L12" s="109"/>
    </row>
    <row r="13" s="83" customFormat="1" ht="28" customHeight="1" spans="1:12">
      <c r="A13" s="93">
        <v>11</v>
      </c>
      <c r="B13" s="94" t="s">
        <v>29</v>
      </c>
      <c r="C13" s="95" t="s">
        <v>30</v>
      </c>
      <c r="D13" s="95" t="s">
        <v>31</v>
      </c>
      <c r="E13" s="95" t="s">
        <v>32</v>
      </c>
      <c r="F13" s="96"/>
      <c r="G13" s="101"/>
      <c r="H13" s="102"/>
      <c r="I13" s="102"/>
      <c r="J13" s="102"/>
      <c r="K13" s="102"/>
      <c r="L13" s="102"/>
    </row>
    <row r="14" s="80" customFormat="1" ht="28" customHeight="1" spans="1:12">
      <c r="A14" s="93">
        <v>12</v>
      </c>
      <c r="B14" s="94" t="s">
        <v>33</v>
      </c>
      <c r="C14" s="95" t="s">
        <v>34</v>
      </c>
      <c r="D14" s="95"/>
      <c r="E14" s="95" t="s">
        <v>10</v>
      </c>
      <c r="F14" s="96"/>
      <c r="G14" s="97"/>
      <c r="H14" s="97"/>
      <c r="I14" s="97"/>
      <c r="J14" s="97"/>
      <c r="K14" s="97"/>
      <c r="L14" s="97"/>
    </row>
    <row r="15" s="80" customFormat="1" ht="28" customHeight="1" spans="1:12">
      <c r="A15" s="93">
        <v>14</v>
      </c>
      <c r="B15" s="94" t="s">
        <v>35</v>
      </c>
      <c r="C15" s="95" t="s">
        <v>34</v>
      </c>
      <c r="D15" s="95"/>
      <c r="E15" s="95" t="s">
        <v>10</v>
      </c>
      <c r="F15" s="96"/>
      <c r="G15" s="97"/>
      <c r="H15" s="97"/>
      <c r="I15" s="97"/>
      <c r="J15" s="97"/>
      <c r="K15" s="97"/>
      <c r="L15" s="97"/>
    </row>
    <row r="16" s="80" customFormat="1" ht="28" customHeight="1" spans="1:12">
      <c r="A16" s="93">
        <v>15</v>
      </c>
      <c r="B16" s="94" t="s">
        <v>36</v>
      </c>
      <c r="C16" s="95" t="s">
        <v>34</v>
      </c>
      <c r="D16" s="95"/>
      <c r="E16" s="95" t="s">
        <v>10</v>
      </c>
      <c r="F16" s="96"/>
      <c r="G16" s="97"/>
      <c r="H16" s="97"/>
      <c r="I16" s="97"/>
      <c r="J16" s="97"/>
      <c r="K16" s="97"/>
      <c r="L16" s="97"/>
    </row>
    <row r="17" ht="43" customHeight="1" spans="1:6">
      <c r="A17" s="103"/>
      <c r="B17" s="104" t="s">
        <v>37</v>
      </c>
      <c r="C17" s="105" t="s">
        <v>38</v>
      </c>
      <c r="D17" s="104"/>
      <c r="E17" s="106"/>
      <c r="F17" s="107"/>
    </row>
    <row r="32" ht="43.5" customHeight="1"/>
  </sheetData>
  <mergeCells count="1">
    <mergeCell ref="A1:F1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H14" sqref="H14"/>
    </sheetView>
  </sheetViews>
  <sheetFormatPr defaultColWidth="9" defaultRowHeight="14.25" outlineLevelCol="7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4.75" customWidth="1"/>
    <col min="13" max="13" width="15.125" customWidth="1"/>
  </cols>
  <sheetData>
    <row r="1" ht="37.5" customHeight="1" spans="1:8">
      <c r="A1" s="44" t="s">
        <v>39</v>
      </c>
      <c r="B1" s="45"/>
      <c r="C1" s="45"/>
      <c r="D1" s="45"/>
      <c r="E1" s="45"/>
      <c r="F1" s="45"/>
      <c r="G1" s="45"/>
      <c r="H1" s="45"/>
    </row>
    <row r="2" ht="31.8" customHeight="1" spans="1:8">
      <c r="A2" s="46" t="s">
        <v>40</v>
      </c>
      <c r="B2" s="46"/>
      <c r="C2" s="46"/>
      <c r="D2" s="46"/>
      <c r="E2" s="46"/>
      <c r="F2" s="46"/>
      <c r="G2" s="46"/>
      <c r="H2" s="46"/>
    </row>
    <row r="3" ht="23.25" customHeight="1" spans="1:8">
      <c r="A3" s="46" t="s">
        <v>41</v>
      </c>
      <c r="B3" s="46"/>
      <c r="C3" s="46"/>
      <c r="D3" s="46"/>
      <c r="E3" s="46"/>
      <c r="F3" s="46"/>
      <c r="G3" s="46"/>
      <c r="H3" s="46"/>
    </row>
    <row r="4" ht="25.5" customHeight="1" spans="1:8">
      <c r="A4" s="46" t="s">
        <v>42</v>
      </c>
      <c r="B4" s="46"/>
      <c r="C4" s="46"/>
      <c r="D4" s="46"/>
      <c r="E4" s="46"/>
      <c r="F4" s="46"/>
      <c r="G4" s="46"/>
      <c r="H4" s="46"/>
    </row>
    <row r="5" ht="30" customHeight="1" spans="1:8">
      <c r="A5" s="47" t="s">
        <v>43</v>
      </c>
      <c r="B5" s="47"/>
      <c r="C5" s="47"/>
      <c r="D5" s="47"/>
      <c r="E5" s="47"/>
      <c r="F5" s="47"/>
      <c r="G5" s="47"/>
      <c r="H5" s="47"/>
    </row>
    <row r="6" ht="20.25" customHeight="1" spans="1:8">
      <c r="A6" s="48" t="s">
        <v>1</v>
      </c>
      <c r="B6" s="49" t="s">
        <v>44</v>
      </c>
      <c r="C6" s="50"/>
      <c r="D6" s="51"/>
      <c r="E6" s="51" t="s">
        <v>45</v>
      </c>
      <c r="F6" s="51" t="s">
        <v>46</v>
      </c>
      <c r="G6" s="51" t="s">
        <v>47</v>
      </c>
      <c r="H6" s="51" t="s">
        <v>48</v>
      </c>
    </row>
    <row r="7" ht="20.25" customHeight="1" spans="1:8">
      <c r="A7" s="52" t="s">
        <v>49</v>
      </c>
      <c r="B7" s="53" t="s">
        <v>50</v>
      </c>
      <c r="C7" s="54"/>
      <c r="D7" s="55"/>
      <c r="E7" s="56">
        <f>E8+E9+E10+E11</f>
        <v>0</v>
      </c>
      <c r="F7" s="56">
        <v>0</v>
      </c>
      <c r="G7" s="56">
        <f>G8+G9+G10+G11</f>
        <v>0</v>
      </c>
      <c r="H7" s="57">
        <f>H8+H9+H10+H11+H12</f>
        <v>45200</v>
      </c>
    </row>
    <row r="8" ht="20.25" customHeight="1" spans="1:8">
      <c r="A8" s="58">
        <v>1.1</v>
      </c>
      <c r="B8" s="59" t="s">
        <v>51</v>
      </c>
      <c r="C8" s="60"/>
      <c r="D8" s="61"/>
      <c r="E8" s="56">
        <v>0</v>
      </c>
      <c r="F8" s="56">
        <v>0</v>
      </c>
      <c r="G8" s="56">
        <v>0</v>
      </c>
      <c r="H8" s="57">
        <f>'4结算明细汇总表'!D7</f>
        <v>45204.85</v>
      </c>
    </row>
    <row r="9" ht="20.25" customHeight="1" spans="1:8">
      <c r="A9" s="58">
        <v>1.2</v>
      </c>
      <c r="B9" s="59" t="s">
        <v>52</v>
      </c>
      <c r="C9" s="60"/>
      <c r="D9" s="61"/>
      <c r="E9" s="56">
        <v>0</v>
      </c>
      <c r="F9" s="56">
        <v>0</v>
      </c>
      <c r="G9" s="56">
        <v>0</v>
      </c>
      <c r="H9" s="56">
        <v>0</v>
      </c>
    </row>
    <row r="10" ht="20.25" customHeight="1" spans="1:8">
      <c r="A10" s="58">
        <v>1.3</v>
      </c>
      <c r="B10" s="59" t="s">
        <v>53</v>
      </c>
      <c r="C10" s="60"/>
      <c r="D10" s="61"/>
      <c r="E10" s="56">
        <v>0</v>
      </c>
      <c r="F10" s="56">
        <v>0</v>
      </c>
      <c r="G10" s="56">
        <v>0</v>
      </c>
      <c r="H10" s="56">
        <v>0</v>
      </c>
    </row>
    <row r="11" ht="20.25" customHeight="1" spans="1:8">
      <c r="A11" s="58">
        <v>1.4</v>
      </c>
      <c r="B11" s="59" t="s">
        <v>54</v>
      </c>
      <c r="C11" s="60"/>
      <c r="D11" s="61"/>
      <c r="E11" s="56">
        <v>0</v>
      </c>
      <c r="F11" s="56">
        <v>0</v>
      </c>
      <c r="G11" s="56">
        <v>0</v>
      </c>
      <c r="H11" s="57">
        <v>0</v>
      </c>
    </row>
    <row r="12" ht="20.25" customHeight="1" spans="1:8">
      <c r="A12" s="58">
        <v>1.5</v>
      </c>
      <c r="B12" s="59" t="s">
        <v>55</v>
      </c>
      <c r="C12" s="60"/>
      <c r="D12" s="61"/>
      <c r="E12" s="62"/>
      <c r="F12" s="56"/>
      <c r="G12" s="56"/>
      <c r="H12" s="57">
        <f>'4结算明细汇总表'!D8-'4结算明细汇总表'!D7</f>
        <v>-4.85</v>
      </c>
    </row>
    <row r="13" ht="20.25" customHeight="1" spans="1:8">
      <c r="A13" s="52" t="s">
        <v>56</v>
      </c>
      <c r="B13" s="53" t="s">
        <v>57</v>
      </c>
      <c r="C13" s="54"/>
      <c r="D13" s="55"/>
      <c r="E13" s="59">
        <v>0</v>
      </c>
      <c r="F13" s="61"/>
      <c r="G13" s="56">
        <v>0</v>
      </c>
      <c r="H13" s="56">
        <v>0</v>
      </c>
    </row>
    <row r="14" ht="20.25" customHeight="1" spans="1:8">
      <c r="A14" s="58">
        <v>2.1</v>
      </c>
      <c r="B14" s="59" t="s">
        <v>58</v>
      </c>
      <c r="C14" s="60"/>
      <c r="D14" s="61"/>
      <c r="E14" s="59">
        <v>0</v>
      </c>
      <c r="F14" s="61"/>
      <c r="G14" s="56">
        <v>0</v>
      </c>
      <c r="H14" s="56">
        <v>0</v>
      </c>
    </row>
    <row r="15" ht="20.25" customHeight="1" spans="1:8">
      <c r="A15" s="58">
        <v>2.2</v>
      </c>
      <c r="B15" s="59" t="s">
        <v>58</v>
      </c>
      <c r="C15" s="60"/>
      <c r="D15" s="61"/>
      <c r="E15" s="59">
        <v>0</v>
      </c>
      <c r="F15" s="61"/>
      <c r="G15" s="56">
        <v>0</v>
      </c>
      <c r="H15" s="56">
        <v>0</v>
      </c>
    </row>
    <row r="16" ht="20.25" customHeight="1" spans="1:8">
      <c r="A16" s="63" t="s">
        <v>59</v>
      </c>
      <c r="B16" s="64" t="s">
        <v>60</v>
      </c>
      <c r="C16" s="65"/>
      <c r="D16" s="56" t="s">
        <v>61</v>
      </c>
      <c r="E16" s="66">
        <f>H7</f>
        <v>45200</v>
      </c>
      <c r="F16" s="67"/>
      <c r="G16" s="67"/>
      <c r="H16" s="68"/>
    </row>
    <row r="17" ht="20.25" customHeight="1" spans="1:8">
      <c r="A17" s="52"/>
      <c r="B17" s="69"/>
      <c r="C17" s="70"/>
      <c r="D17" s="56" t="s">
        <v>62</v>
      </c>
      <c r="E17" s="71">
        <f>E16</f>
        <v>45200</v>
      </c>
      <c r="F17" s="72"/>
      <c r="G17" s="72"/>
      <c r="H17" s="73"/>
    </row>
    <row r="18" ht="20.25" customHeight="1" spans="1:8">
      <c r="A18" s="52" t="s">
        <v>63</v>
      </c>
      <c r="B18" s="53" t="s">
        <v>64</v>
      </c>
      <c r="C18" s="54"/>
      <c r="D18" s="55"/>
      <c r="E18" s="59">
        <v>0</v>
      </c>
      <c r="F18" s="60"/>
      <c r="G18" s="60"/>
      <c r="H18" s="61"/>
    </row>
    <row r="19" ht="20.25" customHeight="1" spans="1:8">
      <c r="A19" s="58">
        <v>4.1</v>
      </c>
      <c r="B19" s="59" t="s">
        <v>65</v>
      </c>
      <c r="C19" s="60"/>
      <c r="D19" s="61"/>
      <c r="E19" s="59">
        <v>0</v>
      </c>
      <c r="F19" s="60"/>
      <c r="G19" s="60"/>
      <c r="H19" s="61"/>
    </row>
    <row r="20" ht="20.25" customHeight="1" spans="1:8">
      <c r="A20" s="58">
        <v>4.2</v>
      </c>
      <c r="B20" s="59" t="s">
        <v>66</v>
      </c>
      <c r="C20" s="60"/>
      <c r="D20" s="61"/>
      <c r="E20" s="59">
        <v>0</v>
      </c>
      <c r="F20" s="60"/>
      <c r="G20" s="60"/>
      <c r="H20" s="61"/>
    </row>
    <row r="21" ht="20.25" customHeight="1" spans="1:8">
      <c r="A21" s="52" t="s">
        <v>67</v>
      </c>
      <c r="B21" s="53" t="s">
        <v>68</v>
      </c>
      <c r="C21" s="54"/>
      <c r="D21" s="55"/>
      <c r="E21" s="59">
        <v>0</v>
      </c>
      <c r="F21" s="60"/>
      <c r="G21" s="60"/>
      <c r="H21" s="61"/>
    </row>
    <row r="22" ht="20.25" customHeight="1" spans="1:8">
      <c r="A22" s="58">
        <v>5.1</v>
      </c>
      <c r="B22" s="59" t="s">
        <v>69</v>
      </c>
      <c r="C22" s="60"/>
      <c r="D22" s="61"/>
      <c r="E22" s="59" t="s">
        <v>70</v>
      </c>
      <c r="F22" s="60"/>
      <c r="G22" s="60"/>
      <c r="H22" s="61"/>
    </row>
    <row r="23" ht="20.25" customHeight="1" spans="1:8">
      <c r="A23" s="58">
        <v>5.2</v>
      </c>
      <c r="B23" s="59" t="s">
        <v>71</v>
      </c>
      <c r="C23" s="60"/>
      <c r="D23" s="61"/>
      <c r="E23" s="59" t="s">
        <v>70</v>
      </c>
      <c r="F23" s="60"/>
      <c r="G23" s="60"/>
      <c r="H23" s="61"/>
    </row>
    <row r="24" ht="20.25" customHeight="1" spans="1:8">
      <c r="A24" s="63" t="s">
        <v>72</v>
      </c>
      <c r="B24" s="74" t="s">
        <v>73</v>
      </c>
      <c r="C24" s="59" t="s">
        <v>61</v>
      </c>
      <c r="D24" s="61"/>
      <c r="E24" s="66">
        <f>E16</f>
        <v>45200</v>
      </c>
      <c r="F24" s="60"/>
      <c r="G24" s="60"/>
      <c r="H24" s="61"/>
    </row>
    <row r="25" ht="20.25" customHeight="1" spans="1:8">
      <c r="A25" s="52"/>
      <c r="B25" s="75"/>
      <c r="C25" s="59" t="s">
        <v>62</v>
      </c>
      <c r="D25" s="61"/>
      <c r="E25" s="71">
        <f>E17</f>
        <v>45200</v>
      </c>
      <c r="F25" s="72"/>
      <c r="G25" s="72"/>
      <c r="H25" s="73"/>
    </row>
    <row r="26" ht="20.25" customHeight="1" spans="1:8">
      <c r="A26" s="63" t="s">
        <v>74</v>
      </c>
      <c r="B26" s="74" t="s">
        <v>75</v>
      </c>
      <c r="C26" s="59" t="s">
        <v>61</v>
      </c>
      <c r="D26" s="61"/>
      <c r="E26" s="66">
        <f>E24</f>
        <v>45200</v>
      </c>
      <c r="F26" s="60"/>
      <c r="G26" s="60"/>
      <c r="H26" s="61"/>
    </row>
    <row r="27" ht="20.25" customHeight="1" spans="1:8">
      <c r="A27" s="52"/>
      <c r="B27" s="75"/>
      <c r="C27" s="59" t="s">
        <v>62</v>
      </c>
      <c r="D27" s="61"/>
      <c r="E27" s="71">
        <f>E17</f>
        <v>45200</v>
      </c>
      <c r="F27" s="72"/>
      <c r="G27" s="72"/>
      <c r="H27" s="73"/>
    </row>
    <row r="28" spans="1:8">
      <c r="A28" s="76"/>
      <c r="B28" s="76"/>
      <c r="C28" s="76"/>
      <c r="D28" s="76"/>
      <c r="E28" s="76"/>
      <c r="F28" s="76"/>
      <c r="G28" s="76"/>
      <c r="H28" s="76"/>
    </row>
    <row r="29" spans="1:8">
      <c r="A29" s="77" t="s">
        <v>76</v>
      </c>
      <c r="B29" s="77"/>
      <c r="C29" s="77"/>
      <c r="D29" s="77"/>
      <c r="E29" s="77"/>
      <c r="F29" s="77"/>
      <c r="G29" s="77"/>
      <c r="H29" s="77"/>
    </row>
    <row r="30" spans="1:1">
      <c r="A30" s="78"/>
    </row>
    <row r="31" spans="1:1">
      <c r="A31" s="78"/>
    </row>
    <row r="32" spans="1:8">
      <c r="A32" s="77" t="s">
        <v>77</v>
      </c>
      <c r="B32" s="77"/>
      <c r="C32" s="77"/>
      <c r="D32" s="77"/>
      <c r="E32" s="77"/>
      <c r="F32" s="77"/>
      <c r="G32" s="77"/>
      <c r="H32" s="77"/>
    </row>
    <row r="33" spans="1:1">
      <c r="A33" s="78"/>
    </row>
    <row r="34" ht="27" customHeight="1" spans="1:8">
      <c r="A34" s="79"/>
      <c r="B34" s="79"/>
      <c r="C34" s="79"/>
      <c r="D34" s="79"/>
      <c r="E34" s="79"/>
      <c r="F34" s="79"/>
      <c r="G34" s="79"/>
      <c r="H34" s="79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D7" sqref="D7"/>
    </sheetView>
  </sheetViews>
  <sheetFormatPr defaultColWidth="9" defaultRowHeight="14.25"/>
  <cols>
    <col min="1" max="1" width="9" style="23" customWidth="1"/>
    <col min="2" max="2" width="20.75" style="19" customWidth="1"/>
    <col min="3" max="3" width="14.2" style="19" customWidth="1"/>
    <col min="4" max="4" width="34.25" style="23" customWidth="1"/>
    <col min="5" max="5" width="17.25" style="23" customWidth="1"/>
    <col min="6" max="6" width="9.375" style="23"/>
    <col min="7" max="7" width="9" style="23"/>
    <col min="8" max="8" width="10.375" style="23"/>
    <col min="9" max="9" width="12.5" style="24" customWidth="1"/>
    <col min="10" max="10" width="12.625" style="23"/>
    <col min="11" max="11" width="12.625" style="24"/>
    <col min="12" max="16384" width="9" style="23"/>
  </cols>
  <sheetData>
    <row r="1" ht="68" customHeight="1" spans="1:5">
      <c r="A1" s="25" t="s">
        <v>78</v>
      </c>
      <c r="B1" s="25"/>
      <c r="C1" s="25"/>
      <c r="D1" s="25"/>
      <c r="E1" s="25"/>
    </row>
    <row r="2" s="19" customFormat="1" ht="41" customHeight="1" spans="1:11">
      <c r="A2" s="26" t="s">
        <v>1</v>
      </c>
      <c r="B2" s="26" t="s">
        <v>44</v>
      </c>
      <c r="C2" s="26" t="s">
        <v>79</v>
      </c>
      <c r="D2" s="27" t="s">
        <v>80</v>
      </c>
      <c r="E2" s="27" t="s">
        <v>6</v>
      </c>
      <c r="I2" s="40"/>
      <c r="K2" s="40"/>
    </row>
    <row r="3" s="20" customFormat="1" ht="41" customHeight="1" spans="1:11">
      <c r="A3" s="28">
        <v>1</v>
      </c>
      <c r="B3" s="28" t="s">
        <v>81</v>
      </c>
      <c r="C3" s="26" t="s">
        <v>82</v>
      </c>
      <c r="D3" s="26">
        <f>'2024.9'!G10</f>
        <v>25000</v>
      </c>
      <c r="E3" s="27" t="s">
        <v>83</v>
      </c>
      <c r="I3" s="40"/>
      <c r="K3" s="41"/>
    </row>
    <row r="4" s="20" customFormat="1" ht="41" customHeight="1" spans="1:11">
      <c r="A4" s="28">
        <v>2</v>
      </c>
      <c r="B4" s="28" t="s">
        <v>84</v>
      </c>
      <c r="C4" s="26" t="s">
        <v>82</v>
      </c>
      <c r="D4" s="26">
        <f>'2024.12'!G6</f>
        <v>16500</v>
      </c>
      <c r="E4" s="27" t="s">
        <v>85</v>
      </c>
      <c r="I4" s="40"/>
      <c r="K4" s="41"/>
    </row>
    <row r="5" s="20" customFormat="1" ht="41" customHeight="1" spans="1:11">
      <c r="A5" s="28">
        <v>3</v>
      </c>
      <c r="B5" s="28" t="s">
        <v>86</v>
      </c>
      <c r="C5" s="26" t="s">
        <v>82</v>
      </c>
      <c r="D5" s="26">
        <f>'2025.7'!G11</f>
        <v>4600</v>
      </c>
      <c r="E5" s="27" t="s">
        <v>87</v>
      </c>
      <c r="I5" s="40"/>
      <c r="K5" s="41"/>
    </row>
    <row r="6" s="20" customFormat="1" ht="53" customHeight="1" spans="1:11">
      <c r="A6" s="28">
        <v>4</v>
      </c>
      <c r="B6" s="28" t="s">
        <v>88</v>
      </c>
      <c r="C6" s="26" t="s">
        <v>89</v>
      </c>
      <c r="D6" s="29">
        <f>-(D3+D4+D5)/1.03*0.02</f>
        <v>-895.15</v>
      </c>
      <c r="E6" s="27" t="s">
        <v>90</v>
      </c>
      <c r="I6" s="40"/>
      <c r="K6" s="41"/>
    </row>
    <row r="7" s="20" customFormat="1" ht="32" customHeight="1" spans="1:11">
      <c r="A7" s="28">
        <v>5</v>
      </c>
      <c r="B7" s="30" t="s">
        <v>91</v>
      </c>
      <c r="C7" s="26" t="s">
        <v>92</v>
      </c>
      <c r="D7" s="26">
        <f>SUM(D3:D6)</f>
        <v>45204.85</v>
      </c>
      <c r="E7" s="31"/>
      <c r="I7" s="40"/>
      <c r="K7" s="41"/>
    </row>
    <row r="8" s="21" customFormat="1" ht="32" customHeight="1" spans="1:11">
      <c r="A8" s="28">
        <v>6</v>
      </c>
      <c r="B8" s="32" t="s">
        <v>93</v>
      </c>
      <c r="C8" s="32"/>
      <c r="D8" s="33">
        <v>45200</v>
      </c>
      <c r="E8" s="32"/>
      <c r="I8" s="42"/>
      <c r="K8" s="43"/>
    </row>
    <row r="9" s="22" customFormat="1" ht="49" customHeight="1" spans="1:11">
      <c r="A9" s="34" t="s">
        <v>76</v>
      </c>
      <c r="B9" s="35"/>
      <c r="C9" s="35"/>
      <c r="D9" s="34"/>
      <c r="E9" s="34"/>
      <c r="I9" s="42"/>
      <c r="K9" s="42"/>
    </row>
    <row r="10" s="22" customFormat="1" spans="1:11">
      <c r="A10" s="36"/>
      <c r="B10" s="37"/>
      <c r="C10" s="37"/>
      <c r="I10" s="42"/>
      <c r="K10" s="42"/>
    </row>
    <row r="11" s="22" customFormat="1" spans="1:11">
      <c r="A11" s="36"/>
      <c r="B11" s="37"/>
      <c r="C11" s="37"/>
      <c r="I11" s="42"/>
      <c r="K11" s="42"/>
    </row>
    <row r="12" s="22" customFormat="1" ht="23" customHeight="1" spans="1:11">
      <c r="A12" s="34" t="s">
        <v>77</v>
      </c>
      <c r="B12" s="35"/>
      <c r="C12" s="35"/>
      <c r="D12" s="34"/>
      <c r="E12" s="34"/>
      <c r="I12" s="42"/>
      <c r="K12" s="42"/>
    </row>
    <row r="13" s="22" customFormat="1" spans="1:11">
      <c r="A13" s="36"/>
      <c r="B13" s="37"/>
      <c r="C13" s="37"/>
      <c r="I13" s="42"/>
      <c r="K13" s="42"/>
    </row>
    <row r="14" spans="1:5">
      <c r="A14" s="38"/>
      <c r="B14" s="39"/>
      <c r="C14" s="39"/>
      <c r="D14" s="38"/>
      <c r="E14" s="38"/>
    </row>
  </sheetData>
  <autoFilter xmlns:etc="http://www.wps.cn/officeDocument/2017/etCustomData" ref="A2:K12" etc:filterBottomFollowUsedRange="0">
    <extLst/>
  </autoFilter>
  <mergeCells count="3">
    <mergeCell ref="A1:E1"/>
    <mergeCell ref="A9:E9"/>
    <mergeCell ref="A12:E12"/>
  </mergeCells>
  <pageMargins left="0.393055555555556" right="0.236111111111111" top="0.432638888888889" bottom="0.432638888888889" header="0.236111111111111" footer="0.298611111111111"/>
  <pageSetup paperSize="9" scale="95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L11" sqref="L11"/>
    </sheetView>
  </sheetViews>
  <sheetFormatPr defaultColWidth="9" defaultRowHeight="14.25"/>
  <cols>
    <col min="1" max="1" width="8" style="1" customWidth="1"/>
    <col min="2" max="2" width="11.5" style="1" customWidth="1"/>
    <col min="3" max="3" width="16.625" style="1" customWidth="1"/>
    <col min="4" max="6" width="9" style="1"/>
    <col min="7" max="7" width="10.375" style="1" customWidth="1"/>
    <col min="8" max="8" width="9" style="1"/>
    <col min="9" max="9" width="9.125" style="1"/>
    <col min="10" max="16384" width="9" style="1"/>
  </cols>
  <sheetData>
    <row r="1" s="1" customFormat="1" ht="38" customHeight="1" spans="1:12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 t="s">
        <v>95</v>
      </c>
      <c r="C2" s="3" t="s">
        <v>2</v>
      </c>
      <c r="D2" s="3" t="s">
        <v>96</v>
      </c>
      <c r="E2" s="3" t="s">
        <v>79</v>
      </c>
      <c r="F2" s="3" t="s">
        <v>97</v>
      </c>
      <c r="G2" s="3"/>
      <c r="H2" s="3" t="s">
        <v>98</v>
      </c>
      <c r="I2" s="3"/>
      <c r="J2" s="3"/>
      <c r="K2" s="3"/>
      <c r="L2" s="12" t="s">
        <v>99</v>
      </c>
    </row>
    <row r="3" s="1" customFormat="1" ht="28.5" spans="1:12">
      <c r="A3" s="3"/>
      <c r="B3" s="3"/>
      <c r="C3" s="3"/>
      <c r="D3" s="3"/>
      <c r="E3" s="3"/>
      <c r="F3" s="3" t="s">
        <v>100</v>
      </c>
      <c r="G3" s="3" t="s">
        <v>101</v>
      </c>
      <c r="H3" s="3" t="s">
        <v>102</v>
      </c>
      <c r="I3" s="3" t="s">
        <v>103</v>
      </c>
      <c r="J3" s="3" t="s">
        <v>104</v>
      </c>
      <c r="K3" s="3" t="s">
        <v>105</v>
      </c>
      <c r="L3" s="12"/>
    </row>
    <row r="4" s="1" customFormat="1" ht="30" customHeight="1" spans="1:12">
      <c r="A4" s="5">
        <v>1</v>
      </c>
      <c r="B4" s="5" t="s">
        <v>106</v>
      </c>
      <c r="C4" s="3" t="s">
        <v>107</v>
      </c>
      <c r="D4" s="3">
        <v>7050</v>
      </c>
      <c r="E4" s="3" t="s">
        <v>108</v>
      </c>
      <c r="F4" s="14">
        <v>0.95</v>
      </c>
      <c r="G4" s="3">
        <f t="shared" ref="G4:G8" si="0">F4*D4</f>
        <v>6697.5</v>
      </c>
      <c r="H4" s="15"/>
      <c r="I4" s="15" t="s">
        <v>109</v>
      </c>
      <c r="J4" s="15">
        <v>10</v>
      </c>
      <c r="K4" s="3"/>
      <c r="L4" s="12"/>
    </row>
    <row r="5" s="1" customFormat="1" ht="30" customHeight="1" spans="1:12">
      <c r="A5" s="5">
        <v>2</v>
      </c>
      <c r="B5" s="5" t="s">
        <v>106</v>
      </c>
      <c r="C5" s="3" t="s">
        <v>110</v>
      </c>
      <c r="D5" s="3">
        <v>11850</v>
      </c>
      <c r="E5" s="3" t="s">
        <v>108</v>
      </c>
      <c r="F5" s="14">
        <v>0.85</v>
      </c>
      <c r="G5" s="3">
        <f t="shared" si="0"/>
        <v>10072.5</v>
      </c>
      <c r="H5" s="15"/>
      <c r="I5" s="15" t="s">
        <v>109</v>
      </c>
      <c r="J5" s="15">
        <v>10</v>
      </c>
      <c r="K5" s="18"/>
      <c r="L5" s="12"/>
    </row>
    <row r="6" s="1" customFormat="1" ht="30" customHeight="1" spans="1:12">
      <c r="A6" s="5">
        <v>3</v>
      </c>
      <c r="B6" s="5" t="s">
        <v>106</v>
      </c>
      <c r="C6" s="3" t="s">
        <v>111</v>
      </c>
      <c r="D6" s="3">
        <v>2100</v>
      </c>
      <c r="E6" s="3" t="s">
        <v>108</v>
      </c>
      <c r="F6" s="14">
        <v>0.75</v>
      </c>
      <c r="G6" s="3">
        <f t="shared" si="0"/>
        <v>1575</v>
      </c>
      <c r="H6" s="15"/>
      <c r="I6" s="15" t="s">
        <v>109</v>
      </c>
      <c r="J6" s="15">
        <v>10</v>
      </c>
      <c r="K6" s="3"/>
      <c r="L6" s="12"/>
    </row>
    <row r="7" s="1" customFormat="1" ht="30" customHeight="1" spans="1:12">
      <c r="A7" s="5">
        <v>4</v>
      </c>
      <c r="B7" s="5" t="s">
        <v>106</v>
      </c>
      <c r="C7" s="3" t="s">
        <v>112</v>
      </c>
      <c r="D7" s="3">
        <v>7800</v>
      </c>
      <c r="E7" s="3" t="s">
        <v>108</v>
      </c>
      <c r="F7" s="14">
        <v>0.85</v>
      </c>
      <c r="G7" s="3">
        <f t="shared" si="0"/>
        <v>6630</v>
      </c>
      <c r="H7" s="15"/>
      <c r="I7" s="15" t="s">
        <v>109</v>
      </c>
      <c r="J7" s="15">
        <v>10</v>
      </c>
      <c r="K7" s="3"/>
      <c r="L7" s="12"/>
    </row>
    <row r="8" s="1" customFormat="1" ht="30" customHeight="1" spans="1:12">
      <c r="A8" s="5">
        <v>5</v>
      </c>
      <c r="B8" s="5" t="s">
        <v>106</v>
      </c>
      <c r="C8" s="3" t="s">
        <v>113</v>
      </c>
      <c r="D8" s="3">
        <v>54</v>
      </c>
      <c r="E8" s="3" t="s">
        <v>108</v>
      </c>
      <c r="F8" s="3">
        <v>5</v>
      </c>
      <c r="G8" s="3">
        <f t="shared" si="0"/>
        <v>270</v>
      </c>
      <c r="H8" s="3"/>
      <c r="I8" s="3">
        <v>25</v>
      </c>
      <c r="J8" s="3">
        <v>25</v>
      </c>
      <c r="K8" s="3"/>
      <c r="L8" s="12" t="s">
        <v>114</v>
      </c>
    </row>
    <row r="9" s="1" customFormat="1" ht="27" customHeight="1" spans="1:12">
      <c r="A9" s="5">
        <v>6</v>
      </c>
      <c r="B9" s="3" t="s">
        <v>97</v>
      </c>
      <c r="C9" s="3"/>
      <c r="D9" s="3"/>
      <c r="E9" s="3"/>
      <c r="F9" s="4"/>
      <c r="G9" s="3">
        <f>SUM(G4:G8)</f>
        <v>25245</v>
      </c>
      <c r="H9" s="3"/>
      <c r="I9" s="3"/>
      <c r="J9" s="3"/>
      <c r="K9" s="3"/>
      <c r="L9" s="12"/>
    </row>
    <row r="10" s="1" customFormat="1" ht="36" customHeight="1" spans="1:12">
      <c r="A10" s="17">
        <v>7</v>
      </c>
      <c r="B10" s="16" t="s">
        <v>115</v>
      </c>
      <c r="C10" s="10"/>
      <c r="D10" s="10"/>
      <c r="E10" s="10"/>
      <c r="F10" s="10"/>
      <c r="G10" s="11">
        <v>25000</v>
      </c>
      <c r="H10" s="10"/>
      <c r="I10" s="10"/>
      <c r="J10" s="10"/>
      <c r="K10" s="10"/>
      <c r="L10" s="10"/>
    </row>
    <row r="13" s="1" customFormat="1" spans="2:7">
      <c r="B13" s="1" t="s">
        <v>116</v>
      </c>
      <c r="C13" s="1"/>
      <c r="D13" s="1"/>
      <c r="E13" s="1"/>
      <c r="F13" s="1"/>
      <c r="G13" s="1" t="s">
        <v>117</v>
      </c>
    </row>
  </sheetData>
  <mergeCells count="9">
    <mergeCell ref="A1:L1"/>
    <mergeCell ref="F2:G2"/>
    <mergeCell ref="H2:K2"/>
    <mergeCell ref="A2:A3"/>
    <mergeCell ref="B2:B3"/>
    <mergeCell ref="C2:C3"/>
    <mergeCell ref="D2:D3"/>
    <mergeCell ref="E2:E3"/>
    <mergeCell ref="L2:L3"/>
  </mergeCells>
  <pageMargins left="0.751388888888889" right="0.751388888888889" top="0.60625" bottom="0.60625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4" sqref="A4:L7"/>
    </sheetView>
  </sheetViews>
  <sheetFormatPr defaultColWidth="9" defaultRowHeight="14.25"/>
  <cols>
    <col min="1" max="1" width="8" style="1" customWidth="1"/>
    <col min="2" max="2" width="13.25" style="1" customWidth="1"/>
    <col min="3" max="3" width="16.625" style="1" customWidth="1"/>
    <col min="4" max="6" width="9" style="1"/>
    <col min="7" max="7" width="10.375" style="1" customWidth="1"/>
    <col min="8" max="8" width="9" style="1"/>
    <col min="9" max="9" width="9.125" style="1"/>
    <col min="10" max="16384" width="9" style="1"/>
  </cols>
  <sheetData>
    <row r="1" s="1" customFormat="1" ht="38" customHeight="1" spans="1:12">
      <c r="A1" s="2" t="s">
        <v>118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 t="s">
        <v>95</v>
      </c>
      <c r="C2" s="3" t="s">
        <v>2</v>
      </c>
      <c r="D2" s="3" t="s">
        <v>96</v>
      </c>
      <c r="E2" s="3" t="s">
        <v>79</v>
      </c>
      <c r="F2" s="3" t="s">
        <v>97</v>
      </c>
      <c r="G2" s="3"/>
      <c r="H2" s="3" t="s">
        <v>98</v>
      </c>
      <c r="I2" s="3"/>
      <c r="J2" s="3"/>
      <c r="K2" s="3"/>
      <c r="L2" s="12" t="s">
        <v>99</v>
      </c>
    </row>
    <row r="3" s="1" customFormat="1" ht="47" customHeight="1" spans="1:12">
      <c r="A3" s="3"/>
      <c r="B3" s="3"/>
      <c r="C3" s="3"/>
      <c r="D3" s="3"/>
      <c r="E3" s="3"/>
      <c r="F3" s="3" t="s">
        <v>100</v>
      </c>
      <c r="G3" s="3" t="s">
        <v>101</v>
      </c>
      <c r="H3" s="3" t="s">
        <v>102</v>
      </c>
      <c r="I3" s="3" t="s">
        <v>103</v>
      </c>
      <c r="J3" s="3" t="s">
        <v>104</v>
      </c>
      <c r="K3" s="3" t="s">
        <v>105</v>
      </c>
      <c r="L3" s="12"/>
    </row>
    <row r="4" s="1" customFormat="1" ht="30" customHeight="1" spans="1:12">
      <c r="A4" s="5">
        <v>1</v>
      </c>
      <c r="B4" s="5" t="s">
        <v>119</v>
      </c>
      <c r="C4" s="3" t="s">
        <v>120</v>
      </c>
      <c r="D4" s="3">
        <v>15000</v>
      </c>
      <c r="E4" s="3" t="s">
        <v>108</v>
      </c>
      <c r="F4" s="14">
        <v>1.1</v>
      </c>
      <c r="G4" s="3">
        <f>F4*D4</f>
        <v>16500</v>
      </c>
      <c r="H4" s="15"/>
      <c r="I4" s="15" t="s">
        <v>109</v>
      </c>
      <c r="J4" s="15">
        <v>10</v>
      </c>
      <c r="K4" s="3"/>
      <c r="L4" s="12"/>
    </row>
    <row r="5" s="1" customFormat="1" ht="27" customHeight="1" spans="1:12">
      <c r="A5" s="5">
        <v>2</v>
      </c>
      <c r="B5" s="3" t="s">
        <v>97</v>
      </c>
      <c r="C5" s="3"/>
      <c r="D5" s="3"/>
      <c r="E5" s="3"/>
      <c r="F5" s="4"/>
      <c r="G5" s="3">
        <f>SUM(G4:G4)</f>
        <v>16500</v>
      </c>
      <c r="H5" s="3"/>
      <c r="I5" s="3"/>
      <c r="J5" s="3"/>
      <c r="K5" s="3"/>
      <c r="L5" s="12"/>
    </row>
    <row r="6" s="1" customFormat="1" ht="36" customHeight="1" spans="1:12">
      <c r="A6" s="5">
        <v>3</v>
      </c>
      <c r="B6" s="16" t="s">
        <v>115</v>
      </c>
      <c r="C6" s="10"/>
      <c r="D6" s="10"/>
      <c r="E6" s="10"/>
      <c r="F6" s="10"/>
      <c r="G6" s="11">
        <v>16500</v>
      </c>
      <c r="H6" s="10"/>
      <c r="I6" s="10"/>
      <c r="J6" s="10"/>
      <c r="K6" s="10"/>
      <c r="L6" s="10"/>
    </row>
    <row r="9" s="1" customFormat="1" spans="2:7">
      <c r="B9" s="1" t="s">
        <v>116</v>
      </c>
      <c r="C9" s="1"/>
      <c r="D9" s="1"/>
      <c r="E9" s="1"/>
      <c r="F9" s="1"/>
      <c r="G9" s="1" t="s">
        <v>117</v>
      </c>
    </row>
  </sheetData>
  <mergeCells count="9">
    <mergeCell ref="A1:L1"/>
    <mergeCell ref="F2:G2"/>
    <mergeCell ref="H2:K2"/>
    <mergeCell ref="A2:A3"/>
    <mergeCell ref="B2:B3"/>
    <mergeCell ref="C2:C3"/>
    <mergeCell ref="D2:D3"/>
    <mergeCell ref="E2:E3"/>
    <mergeCell ref="L2:L3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O14" sqref="O14"/>
    </sheetView>
  </sheetViews>
  <sheetFormatPr defaultColWidth="9" defaultRowHeight="14.25"/>
  <cols>
    <col min="1" max="1" width="4.625" style="1" customWidth="1"/>
    <col min="2" max="2" width="11.5" style="1" customWidth="1"/>
    <col min="3" max="3" width="14.25" style="1" customWidth="1"/>
    <col min="4" max="4" width="12.25" style="1" customWidth="1"/>
    <col min="5" max="5" width="9" style="1"/>
    <col min="6" max="6" width="12.125" style="1" customWidth="1"/>
    <col min="7" max="7" width="10.375" style="1" customWidth="1"/>
    <col min="8" max="8" width="9" style="1"/>
    <col min="9" max="9" width="9.125" style="1"/>
    <col min="10" max="10" width="9" style="1"/>
    <col min="11" max="11" width="7.125" style="1" customWidth="1"/>
    <col min="12" max="12" width="12.75" style="1" customWidth="1"/>
    <col min="13" max="16384" width="9" style="1"/>
  </cols>
  <sheetData>
    <row r="1" s="1" customFormat="1" ht="37" customHeight="1" spans="1:12">
      <c r="A1" s="2" t="s">
        <v>121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 t="s">
        <v>95</v>
      </c>
      <c r="C2" s="3" t="s">
        <v>2</v>
      </c>
      <c r="D2" s="3" t="s">
        <v>96</v>
      </c>
      <c r="E2" s="3" t="s">
        <v>79</v>
      </c>
      <c r="F2" s="3"/>
      <c r="G2" s="3"/>
      <c r="H2" s="3" t="s">
        <v>98</v>
      </c>
      <c r="I2" s="3"/>
      <c r="J2" s="3"/>
      <c r="K2" s="3"/>
      <c r="L2" s="12" t="s">
        <v>122</v>
      </c>
    </row>
    <row r="3" s="1" customFormat="1" ht="28.5" spans="1:12">
      <c r="A3" s="3"/>
      <c r="B3" s="3"/>
      <c r="C3" s="3"/>
      <c r="D3" s="3"/>
      <c r="E3" s="3"/>
      <c r="F3" s="4" t="s">
        <v>100</v>
      </c>
      <c r="G3" s="4" t="s">
        <v>101</v>
      </c>
      <c r="H3" s="3" t="s">
        <v>102</v>
      </c>
      <c r="I3" s="3" t="s">
        <v>103</v>
      </c>
      <c r="J3" s="3" t="s">
        <v>104</v>
      </c>
      <c r="K3" s="3" t="s">
        <v>105</v>
      </c>
      <c r="L3" s="12"/>
    </row>
    <row r="4" s="1" customFormat="1" ht="33" customHeight="1" spans="1:12">
      <c r="A4" s="5">
        <v>1</v>
      </c>
      <c r="B4" s="6" t="s">
        <v>123</v>
      </c>
      <c r="C4" s="3" t="s">
        <v>124</v>
      </c>
      <c r="D4" s="7">
        <v>4</v>
      </c>
      <c r="E4" s="7" t="s">
        <v>125</v>
      </c>
      <c r="F4" s="7">
        <v>25</v>
      </c>
      <c r="G4" s="7">
        <f t="shared" ref="G4:G9" si="0">F4*D4</f>
        <v>100</v>
      </c>
      <c r="H4" s="7"/>
      <c r="I4" s="7"/>
      <c r="J4" s="7"/>
      <c r="K4" s="7"/>
      <c r="L4" s="13" t="s">
        <v>126</v>
      </c>
    </row>
    <row r="5" s="1" customFormat="1" ht="33" customHeight="1" spans="1:12">
      <c r="A5" s="5">
        <v>2</v>
      </c>
      <c r="B5" s="8"/>
      <c r="C5" s="3" t="s">
        <v>127</v>
      </c>
      <c r="D5" s="7">
        <v>12</v>
      </c>
      <c r="E5" s="7" t="s">
        <v>125</v>
      </c>
      <c r="F5" s="7">
        <v>9</v>
      </c>
      <c r="G5" s="7">
        <f t="shared" si="0"/>
        <v>108</v>
      </c>
      <c r="H5" s="7"/>
      <c r="I5" s="7"/>
      <c r="J5" s="7"/>
      <c r="K5" s="7"/>
      <c r="L5" s="13" t="s">
        <v>126</v>
      </c>
    </row>
    <row r="6" s="1" customFormat="1" ht="33" customHeight="1" spans="1:12">
      <c r="A6" s="5">
        <v>3</v>
      </c>
      <c r="B6" s="5" t="s">
        <v>128</v>
      </c>
      <c r="C6" s="3" t="s">
        <v>129</v>
      </c>
      <c r="D6" s="7">
        <f>50*40</f>
        <v>2000</v>
      </c>
      <c r="E6" s="7" t="s">
        <v>108</v>
      </c>
      <c r="F6" s="7">
        <v>0.85</v>
      </c>
      <c r="G6" s="7">
        <f t="shared" si="0"/>
        <v>1700</v>
      </c>
      <c r="H6" s="7"/>
      <c r="I6" s="7" t="s">
        <v>130</v>
      </c>
      <c r="J6" s="7">
        <v>10</v>
      </c>
      <c r="K6" s="7"/>
      <c r="L6" s="13"/>
    </row>
    <row r="7" s="1" customFormat="1" ht="33" customHeight="1" spans="1:12">
      <c r="A7" s="5">
        <v>4</v>
      </c>
      <c r="B7" s="8"/>
      <c r="C7" s="3" t="s">
        <v>131</v>
      </c>
      <c r="D7" s="7">
        <f>40*50</f>
        <v>2000</v>
      </c>
      <c r="E7" s="7" t="s">
        <v>108</v>
      </c>
      <c r="F7" s="7">
        <v>1</v>
      </c>
      <c r="G7" s="7">
        <f t="shared" si="0"/>
        <v>2000</v>
      </c>
      <c r="H7" s="7"/>
      <c r="I7" s="7" t="s">
        <v>130</v>
      </c>
      <c r="J7" s="7">
        <v>10</v>
      </c>
      <c r="K7" s="7"/>
      <c r="L7" s="13"/>
    </row>
    <row r="8" s="1" customFormat="1" ht="33" customHeight="1" spans="1:12">
      <c r="A8" s="5">
        <v>5</v>
      </c>
      <c r="B8" s="8">
        <v>2025.6</v>
      </c>
      <c r="C8" s="3" t="s">
        <v>132</v>
      </c>
      <c r="D8" s="7">
        <v>4</v>
      </c>
      <c r="E8" s="7" t="s">
        <v>133</v>
      </c>
      <c r="F8" s="7">
        <v>25</v>
      </c>
      <c r="G8" s="7">
        <f t="shared" si="0"/>
        <v>100</v>
      </c>
      <c r="H8" s="7"/>
      <c r="I8" s="7"/>
      <c r="J8" s="7"/>
      <c r="K8" s="7"/>
      <c r="L8" s="13" t="s">
        <v>126</v>
      </c>
    </row>
    <row r="9" s="1" customFormat="1" ht="33" customHeight="1" spans="1:12">
      <c r="A9" s="5">
        <v>6</v>
      </c>
      <c r="B9" s="9" t="s">
        <v>134</v>
      </c>
      <c r="C9" s="3" t="s">
        <v>135</v>
      </c>
      <c r="D9" s="7">
        <f>50*15</f>
        <v>750</v>
      </c>
      <c r="E9" s="7" t="s">
        <v>108</v>
      </c>
      <c r="F9" s="7">
        <v>0.9</v>
      </c>
      <c r="G9" s="7">
        <f t="shared" si="0"/>
        <v>675</v>
      </c>
      <c r="H9" s="7"/>
      <c r="I9" s="7" t="s">
        <v>130</v>
      </c>
      <c r="J9" s="7">
        <v>10</v>
      </c>
      <c r="K9" s="7"/>
      <c r="L9" s="13"/>
    </row>
    <row r="10" s="1" customFormat="1" ht="33" customHeight="1" spans="1:12">
      <c r="A10" s="3">
        <v>7</v>
      </c>
      <c r="B10" s="7" t="s">
        <v>136</v>
      </c>
      <c r="C10" s="10"/>
      <c r="D10" s="10"/>
      <c r="E10" s="10"/>
      <c r="F10" s="10"/>
      <c r="G10" s="11">
        <f>SUM(G4:G9)</f>
        <v>4683</v>
      </c>
      <c r="H10" s="10"/>
      <c r="I10" s="10"/>
      <c r="J10" s="10"/>
      <c r="K10" s="10"/>
      <c r="L10" s="10"/>
    </row>
    <row r="11" ht="27" customHeight="1" spans="1:12">
      <c r="A11" s="10"/>
      <c r="B11" s="10" t="s">
        <v>137</v>
      </c>
      <c r="C11" s="10"/>
      <c r="D11" s="10"/>
      <c r="E11" s="10"/>
      <c r="F11" s="10"/>
      <c r="G11" s="10">
        <v>4600</v>
      </c>
      <c r="H11" s="10"/>
      <c r="I11" s="10"/>
      <c r="J11" s="10"/>
      <c r="K11" s="10"/>
      <c r="L11" s="10"/>
    </row>
    <row r="12" s="1" customFormat="1" spans="2:7">
      <c r="B12" s="1" t="s">
        <v>116</v>
      </c>
      <c r="G12" s="1" t="s">
        <v>117</v>
      </c>
    </row>
  </sheetData>
  <mergeCells count="11">
    <mergeCell ref="A1:L1"/>
    <mergeCell ref="F2:G2"/>
    <mergeCell ref="H2:K2"/>
    <mergeCell ref="A2:A3"/>
    <mergeCell ref="B2:B3"/>
    <mergeCell ref="B4:B5"/>
    <mergeCell ref="B6:B7"/>
    <mergeCell ref="C2:C3"/>
    <mergeCell ref="D2:D3"/>
    <mergeCell ref="E2:E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2资料存档目录</vt:lpstr>
      <vt:lpstr>3结算汇总表</vt:lpstr>
      <vt:lpstr>4结算明细汇总表</vt:lpstr>
      <vt:lpstr>2024.9</vt:lpstr>
      <vt:lpstr>2024.12</vt:lpstr>
      <vt:lpstr>2025.7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2025-09-04T09:45:03Z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3FAA9DE399B345E696B0BBA4E2EEEB3A_13</vt:lpwstr>
  </property>
</Properties>
</file>