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3"/>
  </bookViews>
  <sheets>
    <sheet name="汇总表" sheetId="5" r:id="rId1"/>
    <sheet name="悠然居项目全屋定制1" sheetId="1" r:id="rId2"/>
    <sheet name="悠然居项目全屋定制2" sheetId="3" r:id="rId3"/>
    <sheet name="悠然居项目全屋定制3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B主筋锚长">#REF!</definedName>
    <definedName name="POIUHB" hidden="1">[4]XLR_NoRangeSheet!$B$6</definedName>
    <definedName name="Q">"EVALUATE('汇总表（送招标中心稿）'!$J$4:$J$131)"</definedName>
    <definedName name="XLRPARAMS_GCMC" hidden="1">#REF!</definedName>
    <definedName name="XLRPARAMS_GCMC_" hidden="1">[5]XLR_NoRangeSheet!$B$6</definedName>
    <definedName name="_1W200_">'[2]21'!$B$1:$B$802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a">#REF!</definedName>
    <definedName name="ad">'[2]21'!$A$1:$A$802</definedName>
    <definedName name="ae">'[2]21'!$B$1:$B$802</definedName>
    <definedName name="mj">[3]Sheet1!$E$137</definedName>
    <definedName name="人工费">VLOOKUP(#REF!,[6]清单!E11:XEZ1048576,8,FALSE)</definedName>
    <definedName name="代码">IF(#REF!="","",COUNTA(#REF!))</definedName>
    <definedName name="利润">0%</definedName>
    <definedName name="包装运输">8</definedName>
    <definedName name="单位含量">IF(#REF!=0,,VLOOKUP(#REF!,INDIRECT("'"&amp;#REF!&amp;"'!$B$1:$J$32"),8,FALSE))</definedName>
    <definedName name="单方含量">#REF!</definedName>
    <definedName name="单方顺序">#REF!</definedName>
    <definedName name="发泡胶">13</definedName>
    <definedName name="合计">IF(#REF!="","",ROUND(SUMIF(#REF!,#REF!,#REF!),2))</definedName>
    <definedName name="吊筋角度">#REF!</definedName>
    <definedName name="吊筋锚长">#REF!</definedName>
    <definedName name="名称">IF(#REF!&lt;=MAX(#REF!),VLOOKUP(#REF!,#REF!,2,FALSE),0)</definedName>
    <definedName name="呵呵">800</definedName>
    <definedName name="型材损耗">1.13</definedName>
    <definedName name="型材类型">#REF!</definedName>
    <definedName name="安装缝隙">#REF!</definedName>
    <definedName name="密封胶">5</definedName>
    <definedName name="带玻璃肋幕墙人工费">110</definedName>
    <definedName name="建筑面积">#REF!</definedName>
    <definedName name="总计含量">#REF!</definedName>
    <definedName name="总计顺序">#REF!</definedName>
    <definedName name="报价格式">#REF!</definedName>
    <definedName name="损耗系数">IF(#REF!=0,,VLOOKUP(#REF!,#REF!,9,FALSE))</definedName>
    <definedName name="排水沟深">#REF!</definedName>
    <definedName name="机械费">VLOOKUP(#REF!,[6]清单!E1048554:XEZ1048565,10,FALSE)</definedName>
    <definedName name="材料量">SUMIF(INDIRECT(#REF!&amp;"!$B$2:$B$40"),#REF!,INDIRECT(#REF!&amp;"!$i$2:$i$40"))</definedName>
    <definedName name="横明竖隐幕墙">95</definedName>
    <definedName name="欧坲">VLOOKUP(#REF!,[6]清单!E1048555:XEZ1048566,9,FALSE)</definedName>
    <definedName name="汇总表1">#REF!</definedName>
    <definedName name="玻璃损耗">1.03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#REF!</definedName>
    <definedName name="胶条">0.06</definedName>
    <definedName name="胶条损耗">1.03</definedName>
    <definedName name="腰筋锚长">#REF!</definedName>
    <definedName name="规费">0%</definedName>
    <definedName name="辅材费">VLOOKUP(#REF!,[6]清单!E1048555:XEZ1048566,9,FALSE)</definedName>
    <definedName name="钢材损耗">1.06</definedName>
    <definedName name="钢筋保护层">#REF!</definedName>
    <definedName name="铝板">75</definedName>
    <definedName name="门窗制作费">20</definedName>
    <definedName name="门窗安装费">38</definedName>
    <definedName name="隐框">100</definedName>
    <definedName name="项目单位">VLOOKUP(#REF!,[6]清单!B3:XEZ14,4,FALSE)</definedName>
    <definedName name="项目名称">VLOOKUP(#REF!,[6]清单!F3:XFD14,3,FALSE)</definedName>
    <definedName name="CT_01">[8]甲供材!$L$4</definedName>
    <definedName name="CT_02">[8]甲供材!$L$5</definedName>
    <definedName name="CT_03">[8]甲供材!$L$6</definedName>
    <definedName name="CT_04">[8]甲供材!$L$7</definedName>
    <definedName name="CT_05">[8]甲供材!$L$8</definedName>
    <definedName name="CT_06">[8]甲供材!$L$9</definedName>
    <definedName name="UP_2">'[7]乙供材（豪装）'!$J$31</definedName>
    <definedName name="WC_1">'[7]乙供材（豪装）'!$J$22</definedName>
    <definedName name="WC_2">'[7]乙供材（豪装）'!$J$23</definedName>
    <definedName name="WC_3">'[7]乙供材（豪装）'!$J$24</definedName>
    <definedName name="WC_4">'[7]乙供材（豪装）'!$J$25</definedName>
    <definedName name="WC_5">'[7]乙供材（豪装）'!$J$26</definedName>
    <definedName name="WC_6">'[7]乙供材（豪装）'!$J$27</definedName>
    <definedName name="WD_1">'[7]乙供材（豪装）'!$J$16</definedName>
    <definedName name="WD_2">'[7]乙供材（豪装）'!$J$17</definedName>
    <definedName name="WD_3">'[7]乙供材（豪装）'!$J$18</definedName>
    <definedName name="_302_台下脸盆">'[7]乙供材（豪装）'!$J$55</definedName>
    <definedName name="_302_脸盆龙头">'[7]乙供材（豪装）'!$J$56</definedName>
    <definedName name="dw">[9]单位!$A$1:$A$24</definedName>
    <definedName name="frmCreateSheetList">[10]索引!$A$1</definedName>
    <definedName name="xm">[9]常用项目!$A:$A</definedName>
    <definedName name="个">[15]数据!$C$2:$C$140</definedName>
    <definedName name="中空5">[11]名称!$B$5</definedName>
    <definedName name="中空5g">[11]名称!$B$6</definedName>
    <definedName name="交标_CT_01">'[7]甲供主材表（交楼标准）'!$M$6</definedName>
    <definedName name="其他">[11]名称!$B$24</definedName>
    <definedName name="其他费">[11]名称!$B$29</definedName>
    <definedName name="分项工程名称">[16]数据!$F$2:$F$4</definedName>
    <definedName name="加工">[11]名称!$B$20</definedName>
    <definedName name="包装">[11]名称!$B$21</definedName>
    <definedName name="单价1">[12]综合单价表!$E$6</definedName>
    <definedName name="单价100">[12]综合单价表!$E$133</definedName>
    <definedName name="单价11">[12]综合单价表!$E$25</definedName>
    <definedName name="单价113">[12]综合单价表!$E$149</definedName>
    <definedName name="单价114">[12]综合单价表!$E$150</definedName>
    <definedName name="单价115">[12]综合单价表!$E$151</definedName>
    <definedName name="单价119">[12]综合单价表!$E$155</definedName>
    <definedName name="单价12">[12]综合单价表!$E$26</definedName>
    <definedName name="单价127">[12]综合单价表!$E$163</definedName>
    <definedName name="单价128">[12]综合单价表!$E$164</definedName>
    <definedName name="单价13">[12]综合单价表!$E$27</definedName>
    <definedName name="单价130">[12]综合单价表!$E$166</definedName>
    <definedName name="单价131">[12]综合单价表!$E$167</definedName>
    <definedName name="单价135">[12]综合单价表!$E$172</definedName>
    <definedName name="单价136">[12]综合单价表!$E$173</definedName>
    <definedName name="单价137">[12]综合单价表!$E$174</definedName>
    <definedName name="单价139">[12]综合单价表!$E$176</definedName>
    <definedName name="单价14">[12]综合单价表!$E$28</definedName>
    <definedName name="单价157">[12]综合单价表!$E$148</definedName>
    <definedName name="单价16">[12]综合单价表!$E$30</definedName>
    <definedName name="单价18">[12]综合单价表!$E$32</definedName>
    <definedName name="单价19">[12]综合单价表!$E$33</definedName>
    <definedName name="单价2">[12]综合单价表!$E$7</definedName>
    <definedName name="单价20">[12]综合单价表!$E$34</definedName>
    <definedName name="单价22">[12]综合单价表!$E$37</definedName>
    <definedName name="单价23">[12]综合单价表!$E$38</definedName>
    <definedName name="单价24">[12]综合单价表!$E$39</definedName>
    <definedName name="单价26">[12]综合单价表!$E$43</definedName>
    <definedName name="单价27">[12]综合单价表!$E$44</definedName>
    <definedName name="单价28">[12]综合单价表!$E$45</definedName>
    <definedName name="单价29">[12]综合单价表!$E$46</definedName>
    <definedName name="单价30">[12]综合单价表!$E$48</definedName>
    <definedName name="单价32">[12]综合单价表!$E$52</definedName>
    <definedName name="单价33">[12]综合单价表!$E$53</definedName>
    <definedName name="单价34">[12]综合单价表!$E$54</definedName>
    <definedName name="单价35">[12]综合单价表!$E$55</definedName>
    <definedName name="单价37">[12]综合单价表!$E$57</definedName>
    <definedName name="单价39">[12]综合单价表!$E$59</definedName>
    <definedName name="单价4">[12]综合单价表!$E$14</definedName>
    <definedName name="单价40">[12]综合单价表!$E$60</definedName>
    <definedName name="单价42">[12]综合单价表!$E$62</definedName>
    <definedName name="单价5">[12]综合单价表!$E$16</definedName>
    <definedName name="单价54">[12]综合单价表!$E$76</definedName>
    <definedName name="单价55">[12]综合单价表!$E$77</definedName>
    <definedName name="单价56">[12]综合单价表!$E$80</definedName>
    <definedName name="单价57">[12]综合单价表!$E$81</definedName>
    <definedName name="单价58">[12]综合单价表!$E$82</definedName>
    <definedName name="单价6">[12]综合单价表!$E$17</definedName>
    <definedName name="单价61">[12]综合单价表!$E$85</definedName>
    <definedName name="单价62">[12]综合单价表!$E$86</definedName>
    <definedName name="单价63">[12]综合单价表!$E$92</definedName>
    <definedName name="单价64">[12]综合单价表!$E$93</definedName>
    <definedName name="单价7">[12]综合单价表!$E$20</definedName>
    <definedName name="单价73">[12]综合单价表!$E$103</definedName>
    <definedName name="单价74">[12]综合单价表!$E$104</definedName>
    <definedName name="单价75">[12]综合单价表!$E$105</definedName>
    <definedName name="单价76">[12]综合单价表!$E$106</definedName>
    <definedName name="单价77">[12]综合单价表!$E$107</definedName>
    <definedName name="单价78">[12]综合单价表!$E$108</definedName>
    <definedName name="单价79">[12]综合单价表!$E$110</definedName>
    <definedName name="单价8">[12]综合单价表!$E$21</definedName>
    <definedName name="单价80">[12]综合单价表!$E$111</definedName>
    <definedName name="单价81">[12]综合单价表!$E$112</definedName>
    <definedName name="单价82">[12]综合单价表!$E$113</definedName>
    <definedName name="单价85">[12]综合单价表!$E$116</definedName>
    <definedName name="单价86">[12]综合单价表!$E$117</definedName>
    <definedName name="单价87">[12]综合单价表!$E$119</definedName>
    <definedName name="单价89">[12]综合单价表!$E$121</definedName>
    <definedName name="单价90">[12]综合单价表!$E$122</definedName>
    <definedName name="单价93">[12]综合单价表!$E$126</definedName>
    <definedName name="单价94">[12]综合单价表!$E$127</definedName>
    <definedName name="单价95">[12]综合单价表!$E$128</definedName>
    <definedName name="单价96">[12]综合单价表!$E$129</definedName>
    <definedName name="单价97">[12]综合单价表!$E$130</definedName>
    <definedName name="单价98">[12]综合单价表!$E$131</definedName>
    <definedName name="单价99">[12]综合单价表!$E$132</definedName>
    <definedName name="单位">[16]数据!$A$2:$A$16</definedName>
    <definedName name="卡布奇诺">'[7]乙供材（豪装）'!$J$11</definedName>
    <definedName name="卧室门及门套及五金">[8]甲供材!$L$10</definedName>
    <definedName name="厕纸架">'[7]乙供材（豪装）'!$J$66</definedName>
    <definedName name="厨房木门及门套及五金">[8]甲供材!$L$11</definedName>
    <definedName name="发泡剂">[11]名称!$B$18</definedName>
    <definedName name="台下脸盆">'[7]乙供材（豪装）'!$J$57</definedName>
    <definedName name="外墙胶">[11]名称!$B$17</definedName>
    <definedName name="审核单位">""</definedName>
    <definedName name="层数高度">""</definedName>
    <definedName name="工程名称">"东塔01户型水电安装（装修部分含二次预埋）"</definedName>
    <definedName name="工程类别">""</definedName>
    <definedName name="巴西木纹">'[7]乙供材（豪装）'!$J$7</definedName>
    <definedName name="帕斯高灰">'[7]乙供材（豪装）'!$J$12</definedName>
    <definedName name="平开窗">[11]名称!$B$10</definedName>
    <definedName name="建设单位">""</definedName>
    <definedName name="总措施">[14]总措施项目!$G$11</definedName>
    <definedName name="挪威森林">'[7]乙供材（豪装）'!$J$5</definedName>
    <definedName name="损耗">[11]名称!$B$32</definedName>
    <definedName name="断热">[11]名称!$B$3</definedName>
    <definedName name="材料名称">[16]数据!$B$2:$B$78</definedName>
    <definedName name="浴巾架">'[7]乙供材（豪装）'!$J$67</definedName>
    <definedName name="清镜">'[7]乙供材（豪装）'!$J$42</definedName>
    <definedName name="灰镜蚀花">'[7]乙供材（豪装）'!$J$43</definedName>
    <definedName name="玻璃胶">[11]名称!$B$16</definedName>
    <definedName name="电气配线">OFFSET([13]电气设置!$J$2,1,MATCH([13]电气计算!XFD1,[13]电气设置!$J$2:$IV$2,0)-1,500,1)</definedName>
    <definedName name="管理">[11]名称!$B$27</definedName>
    <definedName name="管理利润费">'[7]1#305 (修改)'!$O$4</definedName>
    <definedName name="结构">[16]数据!$E$2:$E$5</definedName>
    <definedName name="结构形式">""</definedName>
    <definedName name="编制人">""</definedName>
    <definedName name="编制单位">""</definedName>
    <definedName name="编制日期">"2015年01月16日"</definedName>
    <definedName name="艾美米黄">'[7]乙供材（豪装）'!$J$13</definedName>
    <definedName name="规格型号">[16]数据!$C$2:$C$140</definedName>
    <definedName name="设计单位">""</definedName>
    <definedName name="辅件">[11]名称!$B$19</definedName>
    <definedName name="运输">[11]名称!$B$22</definedName>
    <definedName name="钢化玻璃">'[7]乙供材（豪装）'!$J$37</definedName>
    <definedName name="雅士白">'[7]乙供材（豪装）'!$J$6</definedName>
    <definedName name="飞">[15]数据!$A$2:$A$16</definedName>
    <definedName name="马桶刷">'[7]乙供材（豪装）'!$J$68</definedName>
    <definedName name="马赛克MS_1">'[7]乙供材（豪装）'!$J$14</definedName>
    <definedName name="n">EVALUATE('[17]2、B户型115m2'!#REF!)</definedName>
    <definedName name="X">EVALUATE('[17]5、LOFT公寓'!#REF!)</definedName>
    <definedName name="计算式">EVALUATE('[17]2、B户型115m2'!#REF!)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<sst xmlns="http://schemas.openxmlformats.org/spreadsheetml/2006/main" count="446" uniqueCount="152">
  <si>
    <t>悠然居项目全屋定制工程</t>
  </si>
  <si>
    <t>序号</t>
  </si>
  <si>
    <t>名称</t>
  </si>
  <si>
    <t>金额</t>
  </si>
  <si>
    <t>备注</t>
  </si>
  <si>
    <t>6-2-102户</t>
  </si>
  <si>
    <t>7-2-102户</t>
  </si>
  <si>
    <t>9-1-102户</t>
  </si>
  <si>
    <t>10-102户</t>
  </si>
  <si>
    <t>10-402户</t>
  </si>
  <si>
    <t>12-102户</t>
  </si>
  <si>
    <t>小计</t>
  </si>
  <si>
    <t>甲方在签订合同时，应付所购货物的总价款100%，税金13%，乙方根据本合同产品交货期限组织生产</t>
  </si>
  <si>
    <t xml:space="preserve">              海尔全屋家居价格单 </t>
  </si>
  <si>
    <t>用户姓名：</t>
  </si>
  <si>
    <t>电话：</t>
  </si>
  <si>
    <t>用户地址：</t>
  </si>
  <si>
    <t>订单明细：</t>
  </si>
  <si>
    <t>空间名称</t>
  </si>
  <si>
    <t>产品
名称</t>
  </si>
  <si>
    <t>产品
材质</t>
  </si>
  <si>
    <t>规格尺寸（m²）</t>
  </si>
  <si>
    <t>单位</t>
  </si>
  <si>
    <t>数量</t>
  </si>
  <si>
    <t>单价</t>
  </si>
  <si>
    <t>金额
(RMB)</t>
  </si>
  <si>
    <r>
      <rPr>
        <b/>
        <sz val="14"/>
        <color rgb="FF000000"/>
        <rFont val="宋体"/>
        <charset val="134"/>
      </rPr>
      <t>宽</t>
    </r>
    <r>
      <rPr>
        <b/>
        <sz val="10"/>
        <color indexed="8"/>
        <rFont val="宋体"/>
        <charset val="134"/>
      </rPr>
      <t>（w）</t>
    </r>
  </si>
  <si>
    <r>
      <rPr>
        <b/>
        <sz val="14"/>
        <color rgb="FF000000"/>
        <rFont val="宋体"/>
        <charset val="134"/>
      </rPr>
      <t>高</t>
    </r>
    <r>
      <rPr>
        <b/>
        <sz val="10"/>
        <color indexed="8"/>
        <rFont val="宋体"/>
        <charset val="134"/>
      </rPr>
      <t>（H)</t>
    </r>
  </si>
  <si>
    <r>
      <rPr>
        <b/>
        <sz val="14"/>
        <color rgb="FF000000"/>
        <rFont val="宋体"/>
        <charset val="134"/>
      </rPr>
      <t>深</t>
    </r>
    <r>
      <rPr>
        <b/>
        <sz val="10"/>
        <color indexed="8"/>
        <rFont val="宋体"/>
        <charset val="134"/>
      </rPr>
      <t>(D)</t>
    </r>
  </si>
  <si>
    <t>9-1-102</t>
  </si>
  <si>
    <t>地下夹层浴室柜地柜</t>
  </si>
  <si>
    <t>18mm双面饰门板+18mm定向实木颗粒板柜体+石英石台面</t>
  </si>
  <si>
    <t>米</t>
  </si>
  <si>
    <t>地下夹层浴室柜吊柜</t>
  </si>
  <si>
    <t>镜面门板+18mm定向实木颗粒板柜体</t>
  </si>
  <si>
    <t>家政间洗衣机地柜</t>
  </si>
  <si>
    <t>家政间洗衣机吊柜</t>
  </si>
  <si>
    <t>家政间洗衣机柜</t>
  </si>
  <si>
    <t>18mm双面饰门板+18mm定向实木颗粒板柜体</t>
  </si>
  <si>
    <t>平方</t>
  </si>
  <si>
    <t>地下一层浴室柜地柜</t>
  </si>
  <si>
    <t>地下一层浴室柜吊柜</t>
  </si>
  <si>
    <t>夹层储物间木门</t>
  </si>
  <si>
    <t>实木</t>
  </si>
  <si>
    <t>樘</t>
  </si>
  <si>
    <t>夹层书房木门</t>
  </si>
  <si>
    <t>夹层健身房对开门</t>
  </si>
  <si>
    <t>夹层洗衣间玻璃门</t>
  </si>
  <si>
    <t>钛镁合金+钢化玻璃</t>
  </si>
  <si>
    <t>夹层卫生间玻璃门</t>
  </si>
  <si>
    <t>负一麻将室木门</t>
  </si>
  <si>
    <t>负一运动室木门</t>
  </si>
  <si>
    <t>负一洗手间玻璃门</t>
  </si>
  <si>
    <t>负一卫生间玻璃门</t>
  </si>
  <si>
    <t>小计：</t>
  </si>
  <si>
    <t>10-102</t>
  </si>
  <si>
    <t>夹层客房1木门</t>
  </si>
  <si>
    <t>夹层客房2木门</t>
  </si>
  <si>
    <t>10-402</t>
  </si>
  <si>
    <t>一楼橱柜地柜</t>
  </si>
  <si>
    <t>一楼橱柜吊柜</t>
  </si>
  <si>
    <t>一楼橱柜冰箱吊柜</t>
  </si>
  <si>
    <t>一楼橱柜冰箱见光板</t>
  </si>
  <si>
    <t>双饰面门板</t>
  </si>
  <si>
    <t>一楼橱柜吧台</t>
  </si>
  <si>
    <t>夹层卧室木门</t>
  </si>
  <si>
    <t>负一储物间木门</t>
  </si>
  <si>
    <t>12-102</t>
  </si>
  <si>
    <t>地下夹层家政间储物柜</t>
  </si>
  <si>
    <t>地下夹层家政间地柜</t>
  </si>
  <si>
    <t>地下夹层家政间吊柜</t>
  </si>
  <si>
    <t>夹层家政间对开木门</t>
  </si>
  <si>
    <t>负一卧室木门</t>
  </si>
  <si>
    <t>负一储藏室木门</t>
  </si>
  <si>
    <t>定制合计金额：</t>
  </si>
  <si>
    <t>6-2-102</t>
  </si>
  <si>
    <t>规格
（W*H）</t>
  </si>
  <si>
    <t>总价</t>
  </si>
  <si>
    <t>衣柜部分</t>
  </si>
  <si>
    <t>一楼</t>
  </si>
  <si>
    <t>次卧衣柜（东）</t>
  </si>
  <si>
    <t>18mm定向实木颗粒板+22mm静电喷粉门板</t>
  </si>
  <si>
    <t>灯带</t>
  </si>
  <si>
    <t>次卧衣柜（西）</t>
  </si>
  <si>
    <t>二楼</t>
  </si>
  <si>
    <t>卧室衣柜</t>
  </si>
  <si>
    <t>书房书柜</t>
  </si>
  <si>
    <t>衣帽间衣柜</t>
  </si>
  <si>
    <t>18mm定向实木颗粒板</t>
  </si>
  <si>
    <t>夹层</t>
  </si>
  <si>
    <t>储物间衣柜</t>
  </si>
  <si>
    <t xml:space="preserve"> </t>
  </si>
  <si>
    <t>洗衣房洗衣机柜</t>
  </si>
  <si>
    <t>18mm定向实木颗粒板+18mm双饰面门板+石英石台面</t>
  </si>
  <si>
    <t>洗衣机台上储物柜</t>
  </si>
  <si>
    <t>健身房储物柜</t>
  </si>
  <si>
    <t>18mm定向实木颗粒板+18mm双饰面门板</t>
  </si>
  <si>
    <t>负一</t>
  </si>
  <si>
    <t>储物间储物柜</t>
  </si>
  <si>
    <t>抽屉</t>
  </si>
  <si>
    <t>个</t>
  </si>
  <si>
    <t>卫生间浴室柜</t>
  </si>
  <si>
    <t>镜柜</t>
  </si>
  <si>
    <t>镜柜（带智能灯）</t>
  </si>
  <si>
    <t>门口储物间储物柜</t>
  </si>
  <si>
    <t>定向实木颗粒板</t>
  </si>
  <si>
    <t>餐厅餐边柜高柜</t>
  </si>
  <si>
    <t>餐边柜地柜</t>
  </si>
  <si>
    <t>水盆龙头</t>
  </si>
  <si>
    <t>套</t>
  </si>
  <si>
    <t>纳米水盆+抽拉龙头</t>
  </si>
  <si>
    <t>玄关柜</t>
  </si>
  <si>
    <t>石纹装饰板</t>
  </si>
  <si>
    <t>装饰板</t>
  </si>
  <si>
    <t>木门部分</t>
  </si>
  <si>
    <t>地下夹层</t>
  </si>
  <si>
    <t>次卧木门</t>
  </si>
  <si>
    <t>储物间木门</t>
  </si>
  <si>
    <t>健身房木门对开</t>
  </si>
  <si>
    <t>洗衣间玻璃门</t>
  </si>
  <si>
    <t>合计：</t>
  </si>
  <si>
    <t>经销商（签字或盖章）：</t>
  </si>
  <si>
    <t>客户（签字或盖章）：</t>
  </si>
  <si>
    <t>日        期：</t>
  </si>
  <si>
    <t xml:space="preserve">              海尔全屋家居价格单  </t>
  </si>
  <si>
    <t>一：衣柜部分</t>
  </si>
  <si>
    <t>餐边柜</t>
  </si>
  <si>
    <t>隔断柜</t>
  </si>
  <si>
    <t>衣柜见光板</t>
  </si>
  <si>
    <t>茶室桌岛台</t>
  </si>
  <si>
    <t>茶室桌桌面</t>
  </si>
  <si>
    <t>石英石台面</t>
  </si>
  <si>
    <t>茶室桌下储物柜</t>
  </si>
  <si>
    <t>储物间1储物柜</t>
  </si>
  <si>
    <t>卫生间浴室柜吊柜</t>
  </si>
  <si>
    <t>18mm定向实木颗粒板+镜面门板</t>
  </si>
  <si>
    <t>储物间2储物柜</t>
  </si>
  <si>
    <t>次卧衣柜</t>
  </si>
  <si>
    <t>洗衣间洗衣机地柜</t>
  </si>
  <si>
    <t>洗衣机洗衣机吊柜</t>
  </si>
  <si>
    <t>南卧室衣柜</t>
  </si>
  <si>
    <t>拉直器</t>
  </si>
  <si>
    <t>南卧室梳妆台</t>
  </si>
  <si>
    <t>南卧室地台</t>
  </si>
  <si>
    <t>二：木门部分</t>
  </si>
  <si>
    <t>储物间1木门</t>
  </si>
  <si>
    <t>实木烤漆</t>
  </si>
  <si>
    <t>储物间2木门</t>
  </si>
  <si>
    <t>影音室木门</t>
  </si>
  <si>
    <t>卫生间玻璃门</t>
  </si>
  <si>
    <t>钛镁合金+玻璃+门锁</t>
  </si>
  <si>
    <t>南次卧木门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</si>
</sst>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);[Red]\(0.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 tint="0.0499893185216834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sz val="12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2"/>
      <color rgb="FF00000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4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Verdana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48" applyNumberFormat="0" applyAlignment="0" applyProtection="0">
      <alignment vertical="center"/>
    </xf>
    <xf numFmtId="0" fontId="29" fillId="5" borderId="49" applyNumberFormat="0" applyAlignment="0" applyProtection="0">
      <alignment vertical="center"/>
    </xf>
    <xf numFmtId="0" fontId="30" fillId="5" borderId="48" applyNumberFormat="0" applyAlignment="0" applyProtection="0">
      <alignment vertical="center"/>
    </xf>
    <xf numFmtId="0" fontId="31" fillId="6" borderId="50" applyNumberFormat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3" fillId="0" borderId="5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NumberFormat="0" applyFill="0" applyBorder="0" applyProtection="0">
      <alignment vertical="top" wrapText="1"/>
    </xf>
    <xf numFmtId="0" fontId="40" fillId="0" borderId="0"/>
  </cellStyleXfs>
  <cellXfs count="2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7" fontId="0" fillId="0" borderId="12" xfId="0" applyNumberFormat="1" applyFont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177" fontId="0" fillId="2" borderId="30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0" fillId="0" borderId="39" xfId="0" applyNumberFormat="1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177" fontId="1" fillId="0" borderId="30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0" fillId="0" borderId="30" xfId="0" applyNumberFormat="1" applyFill="1" applyBorder="1" applyAlignment="1">
      <alignment horizontal="center" vertical="center"/>
    </xf>
    <xf numFmtId="177" fontId="0" fillId="0" borderId="31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 applyProtection="1">
      <alignment horizontal="center" vertical="center" wrapText="1"/>
    </xf>
    <xf numFmtId="178" fontId="7" fillId="0" borderId="14" xfId="0" applyNumberFormat="1" applyFont="1" applyFill="1" applyBorder="1" applyAlignment="1" applyProtection="1">
      <alignment horizontal="center" vertical="center" wrapText="1"/>
    </xf>
    <xf numFmtId="178" fontId="6" fillId="0" borderId="9" xfId="0" applyNumberFormat="1" applyFont="1" applyFill="1" applyBorder="1" applyAlignment="1" applyProtection="1">
      <alignment horizontal="center" vertical="center" wrapText="1"/>
    </xf>
    <xf numFmtId="178" fontId="6" fillId="0" borderId="10" xfId="0" applyNumberFormat="1" applyFont="1" applyFill="1" applyBorder="1" applyAlignment="1" applyProtection="1">
      <alignment horizontal="center" vertical="center" wrapText="1"/>
    </xf>
    <xf numFmtId="178" fontId="6" fillId="0" borderId="11" xfId="0" applyNumberFormat="1" applyFont="1" applyFill="1" applyBorder="1" applyAlignment="1" applyProtection="1">
      <alignment horizontal="center" vertical="center" wrapText="1"/>
    </xf>
    <xf numFmtId="178" fontId="6" fillId="0" borderId="40" xfId="0" applyNumberFormat="1" applyFont="1" applyFill="1" applyBorder="1" applyAlignment="1" applyProtection="1">
      <alignment horizontal="center" vertical="center" wrapText="1"/>
    </xf>
    <xf numFmtId="178" fontId="6" fillId="0" borderId="16" xfId="0" applyNumberFormat="1" applyFont="1" applyFill="1" applyBorder="1" applyAlignment="1" applyProtection="1">
      <alignment vertical="center" wrapText="1"/>
    </xf>
    <xf numFmtId="178" fontId="7" fillId="0" borderId="16" xfId="0" applyNumberFormat="1" applyFont="1" applyFill="1" applyBorder="1" applyAlignment="1" applyProtection="1">
      <alignment horizontal="center" vertical="center" wrapText="1"/>
    </xf>
    <xf numFmtId="178" fontId="7" fillId="0" borderId="16" xfId="0" applyNumberFormat="1" applyFont="1" applyFill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vertical="center" wrapText="1"/>
    </xf>
    <xf numFmtId="178" fontId="8" fillId="0" borderId="12" xfId="0" applyNumberFormat="1" applyFont="1" applyFill="1" applyBorder="1" applyAlignment="1" applyProtection="1">
      <alignment horizontal="center" vertical="center" wrapText="1"/>
    </xf>
    <xf numFmtId="178" fontId="6" fillId="0" borderId="41" xfId="0" applyNumberFormat="1" applyFont="1" applyFill="1" applyBorder="1" applyAlignment="1" applyProtection="1">
      <alignment horizontal="center" vertical="center" wrapText="1"/>
    </xf>
    <xf numFmtId="177" fontId="9" fillId="0" borderId="42" xfId="0" applyNumberFormat="1" applyFont="1" applyFill="1" applyBorder="1" applyAlignment="1" applyProtection="1">
      <alignment horizontal="center" vertical="center" wrapText="1"/>
    </xf>
    <xf numFmtId="0" fontId="10" fillId="0" borderId="12" xfId="49" applyNumberFormat="1" applyFont="1" applyFill="1" applyBorder="1" applyAlignment="1">
      <alignment horizontal="center" vertical="center" wrapText="1"/>
    </xf>
    <xf numFmtId="177" fontId="11" fillId="0" borderId="41" xfId="49" applyNumberFormat="1" applyFont="1" applyFill="1" applyBorder="1" applyAlignment="1">
      <alignment horizontal="center" vertical="center" wrapText="1"/>
    </xf>
    <xf numFmtId="176" fontId="11" fillId="0" borderId="12" xfId="49" applyNumberFormat="1" applyFont="1" applyFill="1" applyBorder="1" applyAlignment="1">
      <alignment horizontal="center" vertical="center" wrapText="1"/>
    </xf>
    <xf numFmtId="0" fontId="11" fillId="0" borderId="42" xfId="49" applyNumberFormat="1" applyFont="1" applyFill="1" applyBorder="1" applyAlignment="1">
      <alignment horizontal="center" vertical="center" wrapText="1"/>
    </xf>
    <xf numFmtId="0" fontId="11" fillId="0" borderId="12" xfId="49" applyNumberFormat="1" applyFont="1" applyFill="1" applyBorder="1" applyAlignment="1">
      <alignment horizontal="center" vertical="center" wrapText="1"/>
    </xf>
    <xf numFmtId="0" fontId="10" fillId="0" borderId="14" xfId="49" applyNumberFormat="1" applyFont="1" applyFill="1" applyBorder="1" applyAlignment="1">
      <alignment horizontal="center" vertical="center" wrapText="1"/>
    </xf>
    <xf numFmtId="0" fontId="11" fillId="0" borderId="14" xfId="49" applyNumberFormat="1" applyFont="1" applyFill="1" applyBorder="1" applyAlignment="1">
      <alignment horizontal="center" vertical="center" wrapText="1"/>
    </xf>
    <xf numFmtId="0" fontId="11" fillId="0" borderId="43" xfId="49" applyNumberFormat="1" applyFont="1" applyFill="1" applyBorder="1" applyAlignment="1">
      <alignment horizontal="center" vertical="center" wrapText="1"/>
    </xf>
    <xf numFmtId="0" fontId="12" fillId="0" borderId="12" xfId="49" applyNumberFormat="1" applyFont="1" applyFill="1" applyBorder="1" applyAlignment="1">
      <alignment horizontal="right" vertical="center" wrapText="1"/>
    </xf>
    <xf numFmtId="0" fontId="10" fillId="0" borderId="16" xfId="49" applyNumberFormat="1" applyFont="1" applyFill="1" applyBorder="1" applyAlignment="1">
      <alignment horizontal="center" vertical="center" wrapText="1"/>
    </xf>
    <xf numFmtId="176" fontId="11" fillId="0" borderId="16" xfId="49" applyNumberFormat="1" applyFont="1" applyFill="1" applyBorder="1" applyAlignment="1">
      <alignment horizontal="center" vertical="center" wrapText="1"/>
    </xf>
    <xf numFmtId="0" fontId="11" fillId="0" borderId="16" xfId="49" applyNumberFormat="1" applyFont="1" applyFill="1" applyBorder="1" applyAlignment="1">
      <alignment horizontal="center" vertical="center" wrapText="1"/>
    </xf>
    <xf numFmtId="176" fontId="13" fillId="0" borderId="42" xfId="0" applyNumberFormat="1" applyFont="1" applyFill="1" applyBorder="1" applyAlignment="1" applyProtection="1">
      <alignment horizontal="center" vertical="center" wrapText="1"/>
    </xf>
    <xf numFmtId="177" fontId="13" fillId="0" borderId="42" xfId="0" applyNumberFormat="1" applyFont="1" applyFill="1" applyBorder="1" applyAlignment="1" applyProtection="1">
      <alignment horizontal="center" vertical="center" wrapText="1"/>
    </xf>
    <xf numFmtId="177" fontId="13" fillId="0" borderId="44" xfId="0" applyNumberFormat="1" applyFont="1" applyFill="1" applyBorder="1" applyAlignment="1" applyProtection="1">
      <alignment horizontal="center" vertical="center" wrapText="1"/>
    </xf>
    <xf numFmtId="176" fontId="13" fillId="0" borderId="43" xfId="0" applyNumberFormat="1" applyFont="1" applyFill="1" applyBorder="1" applyAlignment="1" applyProtection="1">
      <alignment horizontal="center" vertical="center" wrapText="1"/>
    </xf>
    <xf numFmtId="177" fontId="13" fillId="0" borderId="43" xfId="0" applyNumberFormat="1" applyFont="1" applyFill="1" applyBorder="1" applyAlignment="1" applyProtection="1">
      <alignment horizontal="center" vertical="center" wrapText="1"/>
    </xf>
    <xf numFmtId="0" fontId="12" fillId="0" borderId="12" xfId="49" applyNumberFormat="1" applyFont="1" applyFill="1" applyBorder="1" applyAlignment="1" applyProtection="1">
      <alignment horizontal="right" vertical="center" wrapText="1"/>
    </xf>
    <xf numFmtId="177" fontId="14" fillId="0" borderId="44" xfId="0" applyNumberFormat="1" applyFont="1" applyFill="1" applyBorder="1" applyAlignment="1" applyProtection="1">
      <alignment horizontal="center" vertical="center" wrapText="1"/>
    </xf>
    <xf numFmtId="176" fontId="13" fillId="0" borderId="16" xfId="0" applyNumberFormat="1" applyFont="1" applyFill="1" applyBorder="1" applyAlignment="1" applyProtection="1">
      <alignment horizontal="center" vertical="center" wrapText="1"/>
    </xf>
    <xf numFmtId="177" fontId="13" fillId="0" borderId="16" xfId="0" applyNumberFormat="1" applyFont="1" applyFill="1" applyBorder="1" applyAlignment="1" applyProtection="1">
      <alignment horizontal="center" vertical="center" wrapText="1"/>
    </xf>
    <xf numFmtId="177" fontId="15" fillId="0" borderId="12" xfId="49" applyNumberFormat="1" applyFont="1" applyFill="1" applyBorder="1" applyAlignment="1">
      <alignment horizontal="center" vertical="center" wrapText="1"/>
    </xf>
    <xf numFmtId="177" fontId="16" fillId="0" borderId="12" xfId="49" applyNumberFormat="1" applyFont="1" applyFill="1" applyBorder="1" applyAlignment="1">
      <alignment horizontal="center" vertical="center" wrapText="1"/>
    </xf>
    <xf numFmtId="177" fontId="17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177" fontId="18" fillId="0" borderId="12" xfId="0" applyNumberFormat="1" applyFont="1" applyFill="1" applyBorder="1" applyAlignment="1">
      <alignment horizontal="center" vertical="center"/>
    </xf>
    <xf numFmtId="0" fontId="19" fillId="0" borderId="12" xfId="50" applyNumberFormat="1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425450</xdr:colOff>
      <xdr:row>0</xdr:row>
      <xdr:rowOff>98425</xdr:rowOff>
    </xdr:from>
    <xdr:to>
      <xdr:col>2</xdr:col>
      <xdr:colOff>389890</xdr:colOff>
      <xdr:row>3</xdr:row>
      <xdr:rowOff>102235</xdr:rowOff>
    </xdr:to>
    <xdr:pic>
      <xdr:nvPicPr>
        <xdr:cNvPr id="2" name="图片 4" descr="03b59e8f190c3f0391448ab54e933ee8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25450" y="98425"/>
          <a:ext cx="18262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337820</xdr:colOff>
      <xdr:row>0</xdr:row>
      <xdr:rowOff>123825</xdr:rowOff>
    </xdr:from>
    <xdr:to>
      <xdr:col>3</xdr:col>
      <xdr:colOff>224790</xdr:colOff>
      <xdr:row>3</xdr:row>
      <xdr:rowOff>127635</xdr:rowOff>
    </xdr:to>
    <xdr:pic>
      <xdr:nvPicPr>
        <xdr:cNvPr id="2" name="图片 4" descr="03b59e8f190c3f0391448ab54e933ee8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37820" y="123825"/>
          <a:ext cx="176911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197485</xdr:colOff>
      <xdr:row>1</xdr:row>
      <xdr:rowOff>10160</xdr:rowOff>
    </xdr:from>
    <xdr:to>
      <xdr:col>2</xdr:col>
      <xdr:colOff>550545</xdr:colOff>
      <xdr:row>3</xdr:row>
      <xdr:rowOff>185420</xdr:rowOff>
    </xdr:to>
    <xdr:pic>
      <xdr:nvPicPr>
        <xdr:cNvPr id="2" name="图片 4" descr="03b59e8f190c3f0391448ab54e933ee8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97485" y="181610"/>
          <a:ext cx="176911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DJTXZ\Documents\WeChat%20Files\wxid_ghbj51ajed8e21\FileStorage\File\2025-05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DJTXZ\Documents\WeChat%20Files\wxid_ghbj51ajed8e21\FileStorage\File\2025-05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DJTXZ\Documents\WeChat%20Files\wxid_ghbj51ajed8e21\FileStorage\File\2025-05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  <sheetName val="型材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  <sheetName val="计算式"/>
      <sheetName val="单价分析表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  <sheetName val="工程量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  <sheetName val="清单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  <sheetName val="材料损耗(不打印)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  <sheetName val="2、B户型115m2"/>
      <sheetName val="5、LOFT公寓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  <sheetName val="乙供材（豪装）"/>
      <sheetName val="甲供主材表（交楼标准）"/>
      <sheetName val="1#305 (修改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  <sheetName val="索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  <sheetName val="2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  <sheetName val="XLR_NoRangeSheet"/>
      <sheetName val="型材表"/>
      <sheetName val="2、B户型115m2"/>
      <sheetName val="5、LOFT公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  <sheetName val="XLR_NoRangeSheet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  <sheetName val="XLR_NoRangeSheet"/>
      <sheetName val="2、B户型115m2"/>
      <sheetName val="5、LOFT公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130" zoomScaleNormal="130" workbookViewId="0">
      <selection activeCell="H10" sqref="H10"/>
    </sheetView>
  </sheetViews>
  <sheetFormatPr defaultColWidth="9" defaultRowHeight="24" customHeight="1" outlineLevelCol="3"/>
  <cols>
    <col min="2" max="2" width="19.225" customWidth="1"/>
    <col min="3" max="3" width="11.4333333333333" customWidth="1"/>
    <col min="4" max="4" width="14.0333333333333" customWidth="1"/>
  </cols>
  <sheetData>
    <row r="1" ht="35" customHeight="1" spans="1:4">
      <c r="A1" s="204" t="s">
        <v>0</v>
      </c>
      <c r="B1" s="204"/>
      <c r="C1" s="204"/>
      <c r="D1" s="204"/>
    </row>
    <row r="2" customHeight="1" spans="1:4">
      <c r="A2" s="205" t="s">
        <v>1</v>
      </c>
      <c r="B2" s="206" t="s">
        <v>2</v>
      </c>
      <c r="C2" s="206" t="s">
        <v>3</v>
      </c>
      <c r="D2" s="26" t="s">
        <v>4</v>
      </c>
    </row>
    <row r="3" customHeight="1" spans="1:4">
      <c r="A3" s="205">
        <v>1</v>
      </c>
      <c r="B3" s="207" t="s">
        <v>5</v>
      </c>
      <c r="C3" s="208">
        <f>+悠然居项目全屋定制2!J47</f>
        <v>194042.28</v>
      </c>
      <c r="D3" s="208"/>
    </row>
    <row r="4" customHeight="1" spans="1:4">
      <c r="A4" s="205">
        <v>2</v>
      </c>
      <c r="B4" s="209" t="s">
        <v>6</v>
      </c>
      <c r="C4" s="208">
        <f>+悠然居项目全屋定制3!J45</f>
        <v>166693.26</v>
      </c>
      <c r="D4" s="208"/>
    </row>
    <row r="5" customHeight="1" spans="1:4">
      <c r="A5" s="205">
        <v>3</v>
      </c>
      <c r="B5" s="209" t="s">
        <v>7</v>
      </c>
      <c r="C5" s="208">
        <f>+悠然居项目全屋定制1!K27</f>
        <v>35877.6</v>
      </c>
      <c r="D5" s="208"/>
    </row>
    <row r="6" customHeight="1" spans="1:4">
      <c r="A6" s="205">
        <v>4</v>
      </c>
      <c r="B6" s="209" t="s">
        <v>8</v>
      </c>
      <c r="C6" s="208">
        <f>+悠然居项目全屋定制1!K37</f>
        <v>17079.3</v>
      </c>
      <c r="D6" s="208"/>
    </row>
    <row r="7" customHeight="1" spans="1:4">
      <c r="A7" s="205">
        <v>5</v>
      </c>
      <c r="B7" s="209" t="s">
        <v>9</v>
      </c>
      <c r="C7" s="208">
        <f>+悠然居项目全屋定制1!K49</f>
        <v>31648.66</v>
      </c>
      <c r="D7" s="208"/>
    </row>
    <row r="8" customHeight="1" spans="1:4">
      <c r="A8" s="205">
        <v>6</v>
      </c>
      <c r="B8" s="209" t="s">
        <v>10</v>
      </c>
      <c r="C8" s="208">
        <f>+悠然居项目全屋定制1!K65</f>
        <v>46905.7</v>
      </c>
      <c r="D8" s="208"/>
    </row>
    <row r="9" customHeight="1" spans="1:4">
      <c r="A9" s="205">
        <v>7</v>
      </c>
      <c r="B9" s="209" t="s">
        <v>11</v>
      </c>
      <c r="C9" s="208">
        <f>SUM(C3:C8)</f>
        <v>492246.8</v>
      </c>
      <c r="D9" s="208"/>
    </row>
    <row r="10" ht="57" customHeight="1" spans="1:4">
      <c r="A10" s="210" t="s">
        <v>12</v>
      </c>
      <c r="B10" s="211"/>
      <c r="C10" s="211"/>
      <c r="D10" s="211"/>
    </row>
    <row r="11" ht="106" customHeight="1"/>
    <row r="12" ht="106" customHeight="1"/>
    <row r="13" ht="106" customHeight="1"/>
  </sheetData>
  <mergeCells count="2">
    <mergeCell ref="A1:D1"/>
    <mergeCell ref="A10:D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6" workbookViewId="0">
      <selection activeCell="P52" sqref="P52"/>
    </sheetView>
  </sheetViews>
  <sheetFormatPr defaultColWidth="9" defaultRowHeight="13.5"/>
  <cols>
    <col min="1" max="1" width="9" style="80"/>
    <col min="2" max="2" width="15.4333333333333" style="80" customWidth="1"/>
    <col min="3" max="3" width="20.425" style="80" customWidth="1"/>
    <col min="4" max="4" width="45.375" style="80" customWidth="1"/>
    <col min="5" max="6" width="9" style="80"/>
    <col min="7" max="7" width="12.125" style="80" customWidth="1"/>
    <col min="8" max="8" width="10.6333333333333" style="80"/>
    <col min="9" max="10" width="9" style="80"/>
    <col min="11" max="11" width="20.125" style="80" customWidth="1"/>
    <col min="12" max="16384" width="9" style="80"/>
  </cols>
  <sheetData>
    <row r="1" s="163" customFormat="1" customHeight="1" spans="1:11">
      <c r="A1" s="164" t="s">
        <v>13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="163" customFormat="1" customHeight="1" spans="1:11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="163" customFormat="1" customHeight="1" spans="1:1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="163" customFormat="1" ht="9" customHeight="1" spans="1:1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="163" customFormat="1" ht="3.6" hidden="1" customHeight="1" spans="1:11">
      <c r="A5" s="88"/>
      <c r="B5" s="89"/>
      <c r="C5" s="90"/>
      <c r="D5" s="91"/>
      <c r="E5" s="91"/>
      <c r="F5" s="92"/>
      <c r="G5" s="165"/>
      <c r="H5" s="93"/>
      <c r="I5" s="93"/>
      <c r="J5" s="94"/>
      <c r="K5" s="149"/>
    </row>
    <row r="6" s="163" customFormat="1" ht="20" customHeight="1" spans="1:11">
      <c r="A6" s="88" t="s">
        <v>14</v>
      </c>
      <c r="B6" s="89"/>
      <c r="C6" s="89"/>
      <c r="D6" s="89" t="s">
        <v>15</v>
      </c>
      <c r="E6" s="91"/>
      <c r="F6" s="92"/>
      <c r="G6" s="165"/>
      <c r="H6" s="94"/>
      <c r="I6" s="94"/>
      <c r="J6" s="81"/>
      <c r="K6" s="161"/>
    </row>
    <row r="7" s="163" customFormat="1" ht="13" customHeight="1" spans="1:11">
      <c r="A7" s="88" t="s">
        <v>16</v>
      </c>
      <c r="B7" s="89"/>
      <c r="C7" s="89"/>
      <c r="D7" s="89"/>
      <c r="E7" s="95"/>
      <c r="F7" s="96"/>
      <c r="G7" s="166"/>
      <c r="H7" s="96"/>
      <c r="I7" s="96"/>
      <c r="J7" s="96"/>
      <c r="K7" s="162"/>
    </row>
    <row r="8" s="163" customFormat="1" ht="23.4" customHeight="1" spans="1:11">
      <c r="A8" s="97" t="s">
        <v>17</v>
      </c>
      <c r="B8" s="98"/>
      <c r="C8" s="98"/>
      <c r="D8" s="98"/>
      <c r="E8" s="98"/>
      <c r="F8" s="99"/>
      <c r="G8" s="167"/>
      <c r="H8" s="99"/>
      <c r="I8" s="99"/>
      <c r="J8" s="99"/>
      <c r="K8" s="151"/>
    </row>
    <row r="9" s="163" customFormat="1" ht="23.4" customHeight="1" spans="1:11">
      <c r="A9" s="168" t="s">
        <v>1</v>
      </c>
      <c r="B9" s="169" t="s">
        <v>18</v>
      </c>
      <c r="C9" s="169" t="s">
        <v>19</v>
      </c>
      <c r="D9" s="169" t="s">
        <v>20</v>
      </c>
      <c r="E9" s="170" t="s">
        <v>21</v>
      </c>
      <c r="F9" s="171"/>
      <c r="G9" s="172"/>
      <c r="H9" s="173" t="s">
        <v>22</v>
      </c>
      <c r="I9" s="173" t="s">
        <v>23</v>
      </c>
      <c r="J9" s="173" t="s">
        <v>24</v>
      </c>
      <c r="K9" s="173" t="s">
        <v>25</v>
      </c>
    </row>
    <row r="10" s="163" customFormat="1" ht="23.4" customHeight="1" spans="1:11">
      <c r="A10" s="174"/>
      <c r="B10" s="175"/>
      <c r="C10" s="176"/>
      <c r="D10" s="177"/>
      <c r="E10" s="178" t="s">
        <v>26</v>
      </c>
      <c r="F10" s="178" t="s">
        <v>27</v>
      </c>
      <c r="G10" s="178" t="s">
        <v>28</v>
      </c>
      <c r="H10" s="179"/>
      <c r="I10" s="179"/>
      <c r="J10" s="179"/>
      <c r="K10" s="179"/>
    </row>
    <row r="11" s="163" customFormat="1" ht="27" customHeight="1" spans="1:11">
      <c r="A11" s="180">
        <v>1</v>
      </c>
      <c r="B11" s="181" t="s">
        <v>29</v>
      </c>
      <c r="C11" s="181" t="s">
        <v>30</v>
      </c>
      <c r="D11" s="182" t="s">
        <v>31</v>
      </c>
      <c r="E11" s="183"/>
      <c r="F11" s="183"/>
      <c r="G11" s="183"/>
      <c r="H11" s="184" t="s">
        <v>32</v>
      </c>
      <c r="I11" s="193">
        <v>0.7</v>
      </c>
      <c r="J11" s="194">
        <v>1980</v>
      </c>
      <c r="K11" s="195">
        <f t="shared" ref="K11:K16" si="0">I11*J11</f>
        <v>1386</v>
      </c>
    </row>
    <row r="12" s="163" customFormat="1" ht="27" customHeight="1" spans="1:11">
      <c r="A12" s="180">
        <v>2</v>
      </c>
      <c r="B12" s="181"/>
      <c r="C12" s="181" t="s">
        <v>33</v>
      </c>
      <c r="D12" s="182" t="s">
        <v>34</v>
      </c>
      <c r="E12" s="185"/>
      <c r="F12" s="185"/>
      <c r="G12" s="185"/>
      <c r="H12" s="184" t="s">
        <v>32</v>
      </c>
      <c r="I12" s="193">
        <v>1.5</v>
      </c>
      <c r="J12" s="194">
        <v>1480</v>
      </c>
      <c r="K12" s="195">
        <f t="shared" si="0"/>
        <v>2220</v>
      </c>
    </row>
    <row r="13" s="163" customFormat="1" ht="27" customHeight="1" spans="1:11">
      <c r="A13" s="180">
        <v>3</v>
      </c>
      <c r="B13" s="181"/>
      <c r="C13" s="181" t="s">
        <v>35</v>
      </c>
      <c r="D13" s="182" t="s">
        <v>31</v>
      </c>
      <c r="E13" s="185"/>
      <c r="F13" s="185"/>
      <c r="G13" s="185"/>
      <c r="H13" s="184" t="s">
        <v>32</v>
      </c>
      <c r="I13" s="193">
        <v>2.2</v>
      </c>
      <c r="J13" s="194">
        <v>1980</v>
      </c>
      <c r="K13" s="195">
        <f t="shared" si="0"/>
        <v>4356</v>
      </c>
    </row>
    <row r="14" s="163" customFormat="1" ht="27" customHeight="1" spans="1:11">
      <c r="A14" s="180">
        <v>4</v>
      </c>
      <c r="B14" s="181"/>
      <c r="C14" s="181" t="s">
        <v>36</v>
      </c>
      <c r="D14" s="182" t="s">
        <v>34</v>
      </c>
      <c r="E14" s="185"/>
      <c r="F14" s="185"/>
      <c r="G14" s="185"/>
      <c r="H14" s="184" t="s">
        <v>32</v>
      </c>
      <c r="I14" s="193">
        <v>1.47</v>
      </c>
      <c r="J14" s="194">
        <v>1280</v>
      </c>
      <c r="K14" s="195">
        <f t="shared" si="0"/>
        <v>1881.6</v>
      </c>
    </row>
    <row r="15" s="163" customFormat="1" ht="27" customHeight="1" spans="1:11">
      <c r="A15" s="180">
        <v>5</v>
      </c>
      <c r="B15" s="181"/>
      <c r="C15" s="181" t="s">
        <v>37</v>
      </c>
      <c r="D15" s="182" t="s">
        <v>38</v>
      </c>
      <c r="E15" s="185">
        <v>0.6</v>
      </c>
      <c r="F15" s="185">
        <v>2.5</v>
      </c>
      <c r="G15" s="185">
        <v>0.6</v>
      </c>
      <c r="H15" s="184" t="s">
        <v>39</v>
      </c>
      <c r="I15" s="193">
        <f>E15*F15</f>
        <v>1.5</v>
      </c>
      <c r="J15" s="194">
        <v>1280</v>
      </c>
      <c r="K15" s="195">
        <f t="shared" si="0"/>
        <v>1920</v>
      </c>
    </row>
    <row r="16" s="163" customFormat="1" ht="27" customHeight="1" spans="1:11">
      <c r="A16" s="180">
        <v>6</v>
      </c>
      <c r="B16" s="181"/>
      <c r="C16" s="181" t="s">
        <v>40</v>
      </c>
      <c r="D16" s="182" t="s">
        <v>31</v>
      </c>
      <c r="E16" s="183"/>
      <c r="F16" s="183"/>
      <c r="G16" s="183"/>
      <c r="H16" s="184" t="s">
        <v>32</v>
      </c>
      <c r="I16" s="193">
        <v>2.39</v>
      </c>
      <c r="J16" s="194">
        <v>1980</v>
      </c>
      <c r="K16" s="195">
        <f t="shared" si="0"/>
        <v>4732.2</v>
      </c>
    </row>
    <row r="17" s="163" customFormat="1" ht="27" customHeight="1" spans="1:11">
      <c r="A17" s="180">
        <v>7</v>
      </c>
      <c r="B17" s="181"/>
      <c r="C17" s="181" t="s">
        <v>41</v>
      </c>
      <c r="D17" s="182" t="s">
        <v>34</v>
      </c>
      <c r="E17" s="183"/>
      <c r="F17" s="183"/>
      <c r="G17" s="183"/>
      <c r="H17" s="184" t="s">
        <v>32</v>
      </c>
      <c r="I17" s="193">
        <v>2</v>
      </c>
      <c r="J17" s="194">
        <v>1480</v>
      </c>
      <c r="K17" s="195">
        <f t="shared" ref="K17:K26" si="1">I17*J17</f>
        <v>2960</v>
      </c>
    </row>
    <row r="18" s="80" customFormat="1" ht="27" customHeight="1" spans="1:11">
      <c r="A18" s="180">
        <v>8</v>
      </c>
      <c r="B18" s="181"/>
      <c r="C18" s="181" t="s">
        <v>42</v>
      </c>
      <c r="D18" s="181" t="s">
        <v>43</v>
      </c>
      <c r="E18" s="183"/>
      <c r="F18" s="183"/>
      <c r="G18" s="183"/>
      <c r="H18" s="184" t="s">
        <v>44</v>
      </c>
      <c r="I18" s="193">
        <v>1</v>
      </c>
      <c r="J18" s="194">
        <v>1600</v>
      </c>
      <c r="K18" s="195">
        <f t="shared" si="1"/>
        <v>1600</v>
      </c>
    </row>
    <row r="19" s="80" customFormat="1" ht="27" customHeight="1" spans="1:11">
      <c r="A19" s="180">
        <v>9</v>
      </c>
      <c r="B19" s="181"/>
      <c r="C19" s="181" t="s">
        <v>45</v>
      </c>
      <c r="D19" s="181" t="s">
        <v>43</v>
      </c>
      <c r="E19" s="183"/>
      <c r="F19" s="183"/>
      <c r="G19" s="183"/>
      <c r="H19" s="184" t="s">
        <v>44</v>
      </c>
      <c r="I19" s="193">
        <v>1</v>
      </c>
      <c r="J19" s="194">
        <v>1600</v>
      </c>
      <c r="K19" s="195">
        <f t="shared" si="1"/>
        <v>1600</v>
      </c>
    </row>
    <row r="20" s="80" customFormat="1" ht="27" customHeight="1" spans="1:11">
      <c r="A20" s="180">
        <v>10</v>
      </c>
      <c r="B20" s="181"/>
      <c r="C20" s="181" t="s">
        <v>46</v>
      </c>
      <c r="D20" s="181" t="s">
        <v>43</v>
      </c>
      <c r="E20" s="183"/>
      <c r="F20" s="183"/>
      <c r="G20" s="183"/>
      <c r="H20" s="184" t="s">
        <v>44</v>
      </c>
      <c r="I20" s="193">
        <v>1</v>
      </c>
      <c r="J20" s="194">
        <v>2280</v>
      </c>
      <c r="K20" s="195">
        <f t="shared" si="1"/>
        <v>2280</v>
      </c>
    </row>
    <row r="21" s="80" customFormat="1" ht="27" customHeight="1" spans="1:11">
      <c r="A21" s="180">
        <v>11</v>
      </c>
      <c r="B21" s="181"/>
      <c r="C21" s="181" t="s">
        <v>47</v>
      </c>
      <c r="D21" s="181" t="s">
        <v>48</v>
      </c>
      <c r="E21" s="185">
        <v>0.85</v>
      </c>
      <c r="F21" s="185">
        <v>2.3</v>
      </c>
      <c r="G21" s="185"/>
      <c r="H21" s="184" t="s">
        <v>39</v>
      </c>
      <c r="I21" s="193">
        <f t="shared" ref="I21:I26" si="2">E21*F21</f>
        <v>1.955</v>
      </c>
      <c r="J21" s="194">
        <v>990</v>
      </c>
      <c r="K21" s="195">
        <f t="shared" si="1"/>
        <v>1935.45</v>
      </c>
    </row>
    <row r="22" s="80" customFormat="1" ht="27" customHeight="1" spans="1:11">
      <c r="A22" s="180">
        <v>12</v>
      </c>
      <c r="B22" s="181"/>
      <c r="C22" s="181" t="s">
        <v>49</v>
      </c>
      <c r="D22" s="181" t="s">
        <v>48</v>
      </c>
      <c r="E22" s="185">
        <v>0.85</v>
      </c>
      <c r="F22" s="185">
        <v>2.3</v>
      </c>
      <c r="G22" s="185"/>
      <c r="H22" s="184" t="s">
        <v>39</v>
      </c>
      <c r="I22" s="193">
        <f t="shared" si="2"/>
        <v>1.955</v>
      </c>
      <c r="J22" s="194">
        <v>990</v>
      </c>
      <c r="K22" s="195">
        <f t="shared" si="1"/>
        <v>1935.45</v>
      </c>
    </row>
    <row r="23" s="80" customFormat="1" ht="27" customHeight="1" spans="1:11">
      <c r="A23" s="180">
        <v>13</v>
      </c>
      <c r="B23" s="181"/>
      <c r="C23" s="181" t="s">
        <v>50</v>
      </c>
      <c r="D23" s="181" t="s">
        <v>43</v>
      </c>
      <c r="E23" s="183"/>
      <c r="F23" s="183"/>
      <c r="G23" s="183"/>
      <c r="H23" s="184" t="s">
        <v>44</v>
      </c>
      <c r="I23" s="193">
        <v>1</v>
      </c>
      <c r="J23" s="194">
        <v>1600</v>
      </c>
      <c r="K23" s="195">
        <f t="shared" si="1"/>
        <v>1600</v>
      </c>
    </row>
    <row r="24" s="80" customFormat="1" ht="27" customHeight="1" spans="1:11">
      <c r="A24" s="180">
        <v>14</v>
      </c>
      <c r="B24" s="181"/>
      <c r="C24" s="181" t="s">
        <v>51</v>
      </c>
      <c r="D24" s="181" t="s">
        <v>43</v>
      </c>
      <c r="E24" s="183"/>
      <c r="F24" s="183"/>
      <c r="G24" s="183"/>
      <c r="H24" s="184" t="s">
        <v>44</v>
      </c>
      <c r="I24" s="193">
        <v>1</v>
      </c>
      <c r="J24" s="194">
        <v>1600</v>
      </c>
      <c r="K24" s="195">
        <f t="shared" si="1"/>
        <v>1600</v>
      </c>
    </row>
    <row r="25" s="80" customFormat="1" ht="27" customHeight="1" spans="1:11">
      <c r="A25" s="180">
        <v>15</v>
      </c>
      <c r="B25" s="181"/>
      <c r="C25" s="181" t="s">
        <v>52</v>
      </c>
      <c r="D25" s="181" t="s">
        <v>48</v>
      </c>
      <c r="E25" s="185">
        <v>0.85</v>
      </c>
      <c r="F25" s="185">
        <v>2.3</v>
      </c>
      <c r="G25" s="185"/>
      <c r="H25" s="184" t="s">
        <v>39</v>
      </c>
      <c r="I25" s="193">
        <f t="shared" si="2"/>
        <v>1.955</v>
      </c>
      <c r="J25" s="194">
        <v>990</v>
      </c>
      <c r="K25" s="195">
        <f t="shared" si="1"/>
        <v>1935.45</v>
      </c>
    </row>
    <row r="26" s="80" customFormat="1" ht="27" customHeight="1" spans="1:11">
      <c r="A26" s="180">
        <v>16</v>
      </c>
      <c r="B26" s="186"/>
      <c r="C26" s="186" t="s">
        <v>53</v>
      </c>
      <c r="D26" s="186" t="s">
        <v>48</v>
      </c>
      <c r="E26" s="187">
        <v>0.85</v>
      </c>
      <c r="F26" s="187">
        <v>2.3</v>
      </c>
      <c r="G26" s="187"/>
      <c r="H26" s="188" t="s">
        <v>39</v>
      </c>
      <c r="I26" s="196">
        <f t="shared" si="2"/>
        <v>1.955</v>
      </c>
      <c r="J26" s="197">
        <v>990</v>
      </c>
      <c r="K26" s="195">
        <f t="shared" si="1"/>
        <v>1935.45</v>
      </c>
    </row>
    <row r="27" s="163" customFormat="1" ht="23.4" customHeight="1" spans="1:11">
      <c r="A27" s="189" t="s">
        <v>54</v>
      </c>
      <c r="B27" s="189"/>
      <c r="C27" s="189"/>
      <c r="D27" s="189"/>
      <c r="E27" s="189"/>
      <c r="F27" s="189"/>
      <c r="G27" s="189"/>
      <c r="H27" s="189"/>
      <c r="I27" s="198"/>
      <c r="J27" s="198"/>
      <c r="K27" s="199">
        <f>SUM(K11:K26)</f>
        <v>35877.6</v>
      </c>
    </row>
    <row r="28" s="163" customFormat="1" ht="23.4" customHeight="1" spans="1:11">
      <c r="A28" s="180">
        <v>17</v>
      </c>
      <c r="B28" s="190" t="s">
        <v>55</v>
      </c>
      <c r="C28" s="190" t="s">
        <v>40</v>
      </c>
      <c r="D28" s="182" t="s">
        <v>31</v>
      </c>
      <c r="E28" s="191"/>
      <c r="F28" s="191"/>
      <c r="G28" s="191"/>
      <c r="H28" s="192" t="s">
        <v>32</v>
      </c>
      <c r="I28" s="200">
        <v>0.89</v>
      </c>
      <c r="J28" s="201">
        <v>1980</v>
      </c>
      <c r="K28" s="195">
        <f t="shared" ref="K28:K40" si="3">I28*J28</f>
        <v>1762.2</v>
      </c>
    </row>
    <row r="29" s="163" customFormat="1" ht="23.4" customHeight="1" spans="1:11">
      <c r="A29" s="180">
        <v>18</v>
      </c>
      <c r="B29" s="181"/>
      <c r="C29" s="181" t="s">
        <v>41</v>
      </c>
      <c r="D29" s="182" t="s">
        <v>34</v>
      </c>
      <c r="E29" s="183"/>
      <c r="F29" s="183"/>
      <c r="G29" s="183"/>
      <c r="H29" s="184" t="s">
        <v>32</v>
      </c>
      <c r="I29" s="193">
        <v>1.64</v>
      </c>
      <c r="J29" s="194">
        <v>1480</v>
      </c>
      <c r="K29" s="195">
        <f t="shared" si="3"/>
        <v>2427.2</v>
      </c>
    </row>
    <row r="30" s="163" customFormat="1" ht="23.4" customHeight="1" spans="1:11">
      <c r="A30" s="180">
        <v>19</v>
      </c>
      <c r="B30" s="181"/>
      <c r="C30" s="181" t="s">
        <v>30</v>
      </c>
      <c r="D30" s="182" t="s">
        <v>31</v>
      </c>
      <c r="E30" s="183"/>
      <c r="F30" s="183"/>
      <c r="G30" s="183"/>
      <c r="H30" s="184" t="s">
        <v>32</v>
      </c>
      <c r="I30" s="193">
        <v>0.89</v>
      </c>
      <c r="J30" s="194">
        <v>1980</v>
      </c>
      <c r="K30" s="195">
        <f t="shared" si="3"/>
        <v>1762.2</v>
      </c>
    </row>
    <row r="31" s="163" customFormat="1" ht="23.4" customHeight="1" spans="1:11">
      <c r="A31" s="180">
        <v>20</v>
      </c>
      <c r="B31" s="181"/>
      <c r="C31" s="181" t="s">
        <v>33</v>
      </c>
      <c r="D31" s="182" t="s">
        <v>34</v>
      </c>
      <c r="E31" s="183"/>
      <c r="F31" s="183"/>
      <c r="G31" s="183"/>
      <c r="H31" s="184" t="s">
        <v>32</v>
      </c>
      <c r="I31" s="193">
        <v>1.66</v>
      </c>
      <c r="J31" s="194">
        <v>1480</v>
      </c>
      <c r="K31" s="195">
        <f t="shared" si="3"/>
        <v>2456.8</v>
      </c>
    </row>
    <row r="32" s="80" customFormat="1" ht="25" customHeight="1" spans="1:11">
      <c r="A32" s="180">
        <v>21</v>
      </c>
      <c r="B32" s="181"/>
      <c r="C32" s="181" t="s">
        <v>56</v>
      </c>
      <c r="D32" s="181" t="s">
        <v>43</v>
      </c>
      <c r="E32" s="183"/>
      <c r="F32" s="183"/>
      <c r="G32" s="183"/>
      <c r="H32" s="184" t="s">
        <v>44</v>
      </c>
      <c r="I32" s="193">
        <v>1</v>
      </c>
      <c r="J32" s="194">
        <v>1600</v>
      </c>
      <c r="K32" s="195">
        <f t="shared" si="3"/>
        <v>1600</v>
      </c>
    </row>
    <row r="33" s="80" customFormat="1" ht="25" customHeight="1" spans="1:11">
      <c r="A33" s="180">
        <v>22</v>
      </c>
      <c r="B33" s="181"/>
      <c r="C33" s="181" t="s">
        <v>57</v>
      </c>
      <c r="D33" s="181" t="s">
        <v>43</v>
      </c>
      <c r="E33" s="183"/>
      <c r="F33" s="183"/>
      <c r="G33" s="183"/>
      <c r="H33" s="184" t="s">
        <v>44</v>
      </c>
      <c r="I33" s="193">
        <v>1</v>
      </c>
      <c r="J33" s="194">
        <v>1600</v>
      </c>
      <c r="K33" s="195">
        <f t="shared" si="3"/>
        <v>1600</v>
      </c>
    </row>
    <row r="34" s="80" customFormat="1" ht="25" customHeight="1" spans="1:11">
      <c r="A34" s="180">
        <v>23</v>
      </c>
      <c r="B34" s="181"/>
      <c r="C34" s="181" t="s">
        <v>42</v>
      </c>
      <c r="D34" s="181" t="s">
        <v>43</v>
      </c>
      <c r="E34" s="183"/>
      <c r="F34" s="183"/>
      <c r="G34" s="183"/>
      <c r="H34" s="184" t="s">
        <v>44</v>
      </c>
      <c r="I34" s="193">
        <v>1</v>
      </c>
      <c r="J34" s="194">
        <v>1600</v>
      </c>
      <c r="K34" s="195">
        <f t="shared" si="3"/>
        <v>1600</v>
      </c>
    </row>
    <row r="35" s="80" customFormat="1" ht="25" customHeight="1" spans="1:11">
      <c r="A35" s="180">
        <v>24</v>
      </c>
      <c r="B35" s="181"/>
      <c r="C35" s="181" t="s">
        <v>49</v>
      </c>
      <c r="D35" s="181" t="s">
        <v>48</v>
      </c>
      <c r="E35" s="185">
        <v>0.85</v>
      </c>
      <c r="F35" s="185">
        <v>2.3</v>
      </c>
      <c r="G35" s="185"/>
      <c r="H35" s="184" t="s">
        <v>39</v>
      </c>
      <c r="I35" s="193">
        <f>E35*F35</f>
        <v>1.955</v>
      </c>
      <c r="J35" s="194">
        <v>990</v>
      </c>
      <c r="K35" s="195">
        <f t="shared" si="3"/>
        <v>1935.45</v>
      </c>
    </row>
    <row r="36" s="80" customFormat="1" ht="25" customHeight="1" spans="1:11">
      <c r="A36" s="180">
        <v>25</v>
      </c>
      <c r="B36" s="181"/>
      <c r="C36" s="181" t="s">
        <v>53</v>
      </c>
      <c r="D36" s="181" t="s">
        <v>48</v>
      </c>
      <c r="E36" s="185">
        <v>0.85</v>
      </c>
      <c r="F36" s="185">
        <v>2.3</v>
      </c>
      <c r="G36" s="185"/>
      <c r="H36" s="184" t="s">
        <v>39</v>
      </c>
      <c r="I36" s="193">
        <f>E36*F36</f>
        <v>1.955</v>
      </c>
      <c r="J36" s="194">
        <v>990</v>
      </c>
      <c r="K36" s="195">
        <f t="shared" si="3"/>
        <v>1935.45</v>
      </c>
    </row>
    <row r="37" s="163" customFormat="1" ht="23.4" customHeight="1" spans="1:11">
      <c r="A37" s="189" t="s">
        <v>54</v>
      </c>
      <c r="B37" s="189"/>
      <c r="C37" s="189"/>
      <c r="D37" s="189"/>
      <c r="E37" s="189"/>
      <c r="F37" s="189"/>
      <c r="G37" s="189"/>
      <c r="H37" s="189"/>
      <c r="I37" s="198"/>
      <c r="J37" s="198"/>
      <c r="K37" s="199">
        <f>SUM(K28:K36)</f>
        <v>17079.3</v>
      </c>
    </row>
    <row r="38" s="163" customFormat="1" ht="23.4" customHeight="1" spans="1:11">
      <c r="A38" s="180">
        <v>26</v>
      </c>
      <c r="B38" s="181" t="s">
        <v>58</v>
      </c>
      <c r="C38" s="181" t="s">
        <v>30</v>
      </c>
      <c r="D38" s="182" t="s">
        <v>31</v>
      </c>
      <c r="E38" s="183"/>
      <c r="F38" s="183"/>
      <c r="G38" s="183"/>
      <c r="H38" s="184" t="s">
        <v>32</v>
      </c>
      <c r="I38" s="193">
        <v>0.9</v>
      </c>
      <c r="J38" s="194">
        <v>1980</v>
      </c>
      <c r="K38" s="195">
        <f t="shared" ref="K38:K51" si="4">I38*J38</f>
        <v>1782</v>
      </c>
    </row>
    <row r="39" s="163" customFormat="1" ht="23.4" customHeight="1" spans="1:11">
      <c r="A39" s="180">
        <v>27</v>
      </c>
      <c r="B39" s="181"/>
      <c r="C39" s="181" t="s">
        <v>33</v>
      </c>
      <c r="D39" s="182" t="s">
        <v>34</v>
      </c>
      <c r="E39" s="183"/>
      <c r="F39" s="183"/>
      <c r="G39" s="183"/>
      <c r="H39" s="184" t="s">
        <v>32</v>
      </c>
      <c r="I39" s="193">
        <v>0.9</v>
      </c>
      <c r="J39" s="194">
        <v>1480</v>
      </c>
      <c r="K39" s="195">
        <f t="shared" si="4"/>
        <v>1332</v>
      </c>
    </row>
    <row r="40" s="163" customFormat="1" ht="23.4" customHeight="1" spans="1:11">
      <c r="A40" s="180">
        <v>28</v>
      </c>
      <c r="B40" s="181"/>
      <c r="C40" s="181" t="s">
        <v>59</v>
      </c>
      <c r="D40" s="182" t="s">
        <v>31</v>
      </c>
      <c r="E40" s="183"/>
      <c r="F40" s="183"/>
      <c r="G40" s="183"/>
      <c r="H40" s="184" t="s">
        <v>32</v>
      </c>
      <c r="I40" s="193">
        <v>2.7</v>
      </c>
      <c r="J40" s="194">
        <v>1980</v>
      </c>
      <c r="K40" s="195">
        <f t="shared" si="4"/>
        <v>5346</v>
      </c>
    </row>
    <row r="41" s="163" customFormat="1" ht="23.4" customHeight="1" spans="1:11">
      <c r="A41" s="180">
        <v>29</v>
      </c>
      <c r="B41" s="181"/>
      <c r="C41" s="181" t="s">
        <v>60</v>
      </c>
      <c r="D41" s="182" t="s">
        <v>38</v>
      </c>
      <c r="E41" s="183"/>
      <c r="F41" s="183"/>
      <c r="G41" s="183"/>
      <c r="H41" s="184" t="s">
        <v>32</v>
      </c>
      <c r="I41" s="193">
        <v>2.7</v>
      </c>
      <c r="J41" s="194">
        <v>1280</v>
      </c>
      <c r="K41" s="195">
        <f t="shared" si="4"/>
        <v>3456</v>
      </c>
    </row>
    <row r="42" s="163" customFormat="1" ht="23.4" customHeight="1" spans="1:11">
      <c r="A42" s="180">
        <v>30</v>
      </c>
      <c r="B42" s="181"/>
      <c r="C42" s="181" t="s">
        <v>61</v>
      </c>
      <c r="D42" s="182" t="s">
        <v>38</v>
      </c>
      <c r="E42" s="183"/>
      <c r="F42" s="183"/>
      <c r="G42" s="183"/>
      <c r="H42" s="184" t="s">
        <v>32</v>
      </c>
      <c r="I42" s="193">
        <v>0.94</v>
      </c>
      <c r="J42" s="194">
        <v>1280</v>
      </c>
      <c r="K42" s="195">
        <f t="shared" si="4"/>
        <v>1203.2</v>
      </c>
    </row>
    <row r="43" s="163" customFormat="1" ht="23.4" customHeight="1" spans="1:11">
      <c r="A43" s="180">
        <v>31</v>
      </c>
      <c r="B43" s="181"/>
      <c r="C43" s="181" t="s">
        <v>62</v>
      </c>
      <c r="D43" s="182" t="s">
        <v>63</v>
      </c>
      <c r="E43" s="185">
        <v>0.6</v>
      </c>
      <c r="F43" s="185">
        <v>1.91</v>
      </c>
      <c r="G43" s="185">
        <v>0.6</v>
      </c>
      <c r="H43" s="184" t="s">
        <v>39</v>
      </c>
      <c r="I43" s="193">
        <f>E43*F43*2</f>
        <v>2.292</v>
      </c>
      <c r="J43" s="194">
        <v>680</v>
      </c>
      <c r="K43" s="195">
        <f t="shared" si="4"/>
        <v>1558.56</v>
      </c>
    </row>
    <row r="44" s="163" customFormat="1" ht="23.4" customHeight="1" spans="1:11">
      <c r="A44" s="180">
        <v>32</v>
      </c>
      <c r="B44" s="181"/>
      <c r="C44" s="181" t="s">
        <v>64</v>
      </c>
      <c r="D44" s="182" t="s">
        <v>31</v>
      </c>
      <c r="E44" s="183"/>
      <c r="F44" s="183"/>
      <c r="G44" s="183"/>
      <c r="H44" s="184" t="s">
        <v>32</v>
      </c>
      <c r="I44" s="193">
        <v>2.5</v>
      </c>
      <c r="J44" s="194">
        <f>J40*2</f>
        <v>3960</v>
      </c>
      <c r="K44" s="195">
        <f t="shared" si="4"/>
        <v>9900</v>
      </c>
    </row>
    <row r="45" s="80" customFormat="1" ht="25" customHeight="1" spans="1:11">
      <c r="A45" s="180">
        <v>33</v>
      </c>
      <c r="B45" s="181"/>
      <c r="C45" s="181" t="s">
        <v>65</v>
      </c>
      <c r="D45" s="181" t="s">
        <v>43</v>
      </c>
      <c r="E45" s="183"/>
      <c r="F45" s="183"/>
      <c r="G45" s="183"/>
      <c r="H45" s="184" t="s">
        <v>44</v>
      </c>
      <c r="I45" s="193">
        <v>1</v>
      </c>
      <c r="J45" s="194">
        <v>1600</v>
      </c>
      <c r="K45" s="195">
        <f t="shared" si="4"/>
        <v>1600</v>
      </c>
    </row>
    <row r="46" s="80" customFormat="1" ht="25" customHeight="1" spans="1:11">
      <c r="A46" s="180">
        <v>34</v>
      </c>
      <c r="B46" s="181"/>
      <c r="C46" s="181" t="s">
        <v>49</v>
      </c>
      <c r="D46" s="181" t="s">
        <v>48</v>
      </c>
      <c r="E46" s="185">
        <v>0.85</v>
      </c>
      <c r="F46" s="185">
        <v>2.3</v>
      </c>
      <c r="G46" s="185"/>
      <c r="H46" s="184" t="s">
        <v>39</v>
      </c>
      <c r="I46" s="193">
        <f>E46*F46</f>
        <v>1.955</v>
      </c>
      <c r="J46" s="194">
        <v>990</v>
      </c>
      <c r="K46" s="195">
        <f t="shared" si="4"/>
        <v>1935.45</v>
      </c>
    </row>
    <row r="47" s="80" customFormat="1" ht="25" customHeight="1" spans="1:11">
      <c r="A47" s="180">
        <v>35</v>
      </c>
      <c r="B47" s="181"/>
      <c r="C47" s="181" t="s">
        <v>66</v>
      </c>
      <c r="D47" s="181" t="s">
        <v>43</v>
      </c>
      <c r="E47" s="183"/>
      <c r="F47" s="183"/>
      <c r="G47" s="183"/>
      <c r="H47" s="184" t="s">
        <v>44</v>
      </c>
      <c r="I47" s="193">
        <v>1</v>
      </c>
      <c r="J47" s="194">
        <v>1600</v>
      </c>
      <c r="K47" s="195">
        <f t="shared" si="4"/>
        <v>1600</v>
      </c>
    </row>
    <row r="48" s="80" customFormat="1" ht="25" customHeight="1" spans="1:11">
      <c r="A48" s="180">
        <v>36</v>
      </c>
      <c r="B48" s="181"/>
      <c r="C48" s="181" t="s">
        <v>53</v>
      </c>
      <c r="D48" s="181" t="s">
        <v>48</v>
      </c>
      <c r="E48" s="185">
        <v>0.85</v>
      </c>
      <c r="F48" s="185">
        <v>2.3</v>
      </c>
      <c r="G48" s="185"/>
      <c r="H48" s="184" t="s">
        <v>39</v>
      </c>
      <c r="I48" s="193">
        <f>E48*F48</f>
        <v>1.955</v>
      </c>
      <c r="J48" s="194">
        <v>990</v>
      </c>
      <c r="K48" s="195">
        <f t="shared" si="4"/>
        <v>1935.45</v>
      </c>
    </row>
    <row r="49" s="163" customFormat="1" ht="23.4" customHeight="1" spans="1:11">
      <c r="A49" s="189" t="s">
        <v>54</v>
      </c>
      <c r="B49" s="189"/>
      <c r="C49" s="189"/>
      <c r="D49" s="189"/>
      <c r="E49" s="189"/>
      <c r="F49" s="189"/>
      <c r="G49" s="189"/>
      <c r="H49" s="189"/>
      <c r="I49" s="198"/>
      <c r="J49" s="198"/>
      <c r="K49" s="199">
        <f>SUM(K38:K48)</f>
        <v>31648.66</v>
      </c>
    </row>
    <row r="50" s="163" customFormat="1" ht="23.4" customHeight="1" spans="1:11">
      <c r="A50" s="180">
        <v>37</v>
      </c>
      <c r="B50" s="181" t="s">
        <v>67</v>
      </c>
      <c r="C50" s="181" t="s">
        <v>30</v>
      </c>
      <c r="D50" s="182" t="s">
        <v>31</v>
      </c>
      <c r="E50" s="183"/>
      <c r="F50" s="183"/>
      <c r="G50" s="183"/>
      <c r="H50" s="184" t="s">
        <v>32</v>
      </c>
      <c r="I50" s="193">
        <v>1.49</v>
      </c>
      <c r="J50" s="194">
        <v>1980</v>
      </c>
      <c r="K50" s="195">
        <f>I50*J50</f>
        <v>2950.2</v>
      </c>
    </row>
    <row r="51" s="163" customFormat="1" ht="23.4" customHeight="1" spans="1:11">
      <c r="A51" s="180">
        <v>38</v>
      </c>
      <c r="B51" s="181"/>
      <c r="C51" s="181" t="s">
        <v>33</v>
      </c>
      <c r="D51" s="182" t="s">
        <v>34</v>
      </c>
      <c r="E51" s="183"/>
      <c r="F51" s="183"/>
      <c r="G51" s="183"/>
      <c r="H51" s="184" t="s">
        <v>32</v>
      </c>
      <c r="I51" s="193">
        <v>1.49</v>
      </c>
      <c r="J51" s="194">
        <v>1480</v>
      </c>
      <c r="K51" s="195">
        <f>I51*J51</f>
        <v>2205.2</v>
      </c>
    </row>
    <row r="52" s="163" customFormat="1" ht="23.4" customHeight="1" spans="1:11">
      <c r="A52" s="180">
        <v>39</v>
      </c>
      <c r="B52" s="181"/>
      <c r="C52" s="181" t="s">
        <v>68</v>
      </c>
      <c r="D52" s="182" t="s">
        <v>38</v>
      </c>
      <c r="E52" s="185">
        <v>2.68</v>
      </c>
      <c r="F52" s="185">
        <v>2.5</v>
      </c>
      <c r="G52" s="185">
        <v>0.6</v>
      </c>
      <c r="H52" s="184" t="s">
        <v>39</v>
      </c>
      <c r="I52" s="183">
        <f>E52*F52</f>
        <v>6.7</v>
      </c>
      <c r="J52" s="194">
        <v>1280</v>
      </c>
      <c r="K52" s="195">
        <f t="shared" ref="K52:K64" si="5">I52*J52</f>
        <v>8576</v>
      </c>
    </row>
    <row r="53" s="163" customFormat="1" ht="23.4" customHeight="1" spans="1:11">
      <c r="A53" s="180">
        <v>40</v>
      </c>
      <c r="B53" s="181"/>
      <c r="C53" s="181" t="s">
        <v>69</v>
      </c>
      <c r="D53" s="182" t="s">
        <v>31</v>
      </c>
      <c r="E53" s="183"/>
      <c r="F53" s="183"/>
      <c r="G53" s="183"/>
      <c r="H53" s="184" t="s">
        <v>32</v>
      </c>
      <c r="I53" s="183">
        <v>5</v>
      </c>
      <c r="J53" s="194">
        <v>1980</v>
      </c>
      <c r="K53" s="195">
        <f t="shared" si="5"/>
        <v>9900</v>
      </c>
    </row>
    <row r="54" s="163" customFormat="1" ht="23.4" customHeight="1" spans="1:11">
      <c r="A54" s="180">
        <v>41</v>
      </c>
      <c r="B54" s="181"/>
      <c r="C54" s="181" t="s">
        <v>70</v>
      </c>
      <c r="D54" s="182" t="s">
        <v>38</v>
      </c>
      <c r="E54" s="183"/>
      <c r="F54" s="183"/>
      <c r="G54" s="183"/>
      <c r="H54" s="184" t="s">
        <v>32</v>
      </c>
      <c r="I54" s="183">
        <v>3.1</v>
      </c>
      <c r="J54" s="194">
        <v>1280</v>
      </c>
      <c r="K54" s="195">
        <f t="shared" si="5"/>
        <v>3968</v>
      </c>
    </row>
    <row r="55" s="163" customFormat="1" ht="23.4" customHeight="1" spans="1:11">
      <c r="A55" s="180">
        <v>42</v>
      </c>
      <c r="B55" s="181"/>
      <c r="C55" s="181" t="s">
        <v>40</v>
      </c>
      <c r="D55" s="182" t="s">
        <v>31</v>
      </c>
      <c r="E55" s="183"/>
      <c r="F55" s="183"/>
      <c r="G55" s="183"/>
      <c r="H55" s="184" t="s">
        <v>32</v>
      </c>
      <c r="I55" s="193">
        <v>1.49</v>
      </c>
      <c r="J55" s="194">
        <v>1980</v>
      </c>
      <c r="K55" s="195">
        <f t="shared" si="5"/>
        <v>2950.2</v>
      </c>
    </row>
    <row r="56" s="163" customFormat="1" ht="23.4" customHeight="1" spans="1:11">
      <c r="A56" s="180">
        <v>43</v>
      </c>
      <c r="B56" s="181"/>
      <c r="C56" s="181" t="s">
        <v>41</v>
      </c>
      <c r="D56" s="182" t="s">
        <v>34</v>
      </c>
      <c r="E56" s="183"/>
      <c r="F56" s="183"/>
      <c r="G56" s="183"/>
      <c r="H56" s="184" t="s">
        <v>32</v>
      </c>
      <c r="I56" s="193">
        <v>1.49</v>
      </c>
      <c r="J56" s="194">
        <v>1480</v>
      </c>
      <c r="K56" s="195">
        <f t="shared" si="5"/>
        <v>2205.2</v>
      </c>
    </row>
    <row r="57" s="80" customFormat="1" ht="25" customHeight="1" spans="1:11">
      <c r="A57" s="180">
        <v>44</v>
      </c>
      <c r="B57" s="181"/>
      <c r="C57" s="181" t="s">
        <v>56</v>
      </c>
      <c r="D57" s="181" t="s">
        <v>43</v>
      </c>
      <c r="E57" s="183"/>
      <c r="F57" s="183"/>
      <c r="G57" s="183"/>
      <c r="H57" s="184" t="s">
        <v>44</v>
      </c>
      <c r="I57" s="193">
        <v>1</v>
      </c>
      <c r="J57" s="194">
        <v>1600</v>
      </c>
      <c r="K57" s="195">
        <f t="shared" si="5"/>
        <v>1600</v>
      </c>
    </row>
    <row r="58" s="80" customFormat="1" ht="25" customHeight="1" spans="1:11">
      <c r="A58" s="180">
        <v>45</v>
      </c>
      <c r="B58" s="181"/>
      <c r="C58" s="181" t="s">
        <v>57</v>
      </c>
      <c r="D58" s="181" t="s">
        <v>43</v>
      </c>
      <c r="E58" s="183"/>
      <c r="F58" s="183"/>
      <c r="G58" s="183"/>
      <c r="H58" s="184" t="s">
        <v>44</v>
      </c>
      <c r="I58" s="193">
        <v>1</v>
      </c>
      <c r="J58" s="194">
        <v>1600</v>
      </c>
      <c r="K58" s="195">
        <f t="shared" si="5"/>
        <v>1600</v>
      </c>
    </row>
    <row r="59" s="80" customFormat="1" ht="25" customHeight="1" spans="1:11">
      <c r="A59" s="180">
        <v>46</v>
      </c>
      <c r="B59" s="181"/>
      <c r="C59" s="181" t="s">
        <v>42</v>
      </c>
      <c r="D59" s="181" t="s">
        <v>43</v>
      </c>
      <c r="E59" s="183"/>
      <c r="F59" s="183"/>
      <c r="G59" s="183"/>
      <c r="H59" s="184" t="s">
        <v>44</v>
      </c>
      <c r="I59" s="193">
        <v>1</v>
      </c>
      <c r="J59" s="194">
        <v>1600</v>
      </c>
      <c r="K59" s="195">
        <f t="shared" si="5"/>
        <v>1600</v>
      </c>
    </row>
    <row r="60" s="80" customFormat="1" ht="25" customHeight="1" spans="1:11">
      <c r="A60" s="180">
        <v>47</v>
      </c>
      <c r="B60" s="181"/>
      <c r="C60" s="181" t="s">
        <v>71</v>
      </c>
      <c r="D60" s="181" t="s">
        <v>43</v>
      </c>
      <c r="E60" s="183"/>
      <c r="F60" s="183"/>
      <c r="G60" s="183"/>
      <c r="H60" s="184" t="s">
        <v>44</v>
      </c>
      <c r="I60" s="193">
        <v>1</v>
      </c>
      <c r="J60" s="194">
        <v>2280</v>
      </c>
      <c r="K60" s="195">
        <f t="shared" si="5"/>
        <v>2280</v>
      </c>
    </row>
    <row r="61" s="80" customFormat="1" ht="25" customHeight="1" spans="1:11">
      <c r="A61" s="180">
        <v>48</v>
      </c>
      <c r="B61" s="181"/>
      <c r="C61" s="181" t="s">
        <v>49</v>
      </c>
      <c r="D61" s="181" t="s">
        <v>48</v>
      </c>
      <c r="E61" s="185">
        <v>0.85</v>
      </c>
      <c r="F61" s="185">
        <v>2.3</v>
      </c>
      <c r="G61" s="185"/>
      <c r="H61" s="184" t="s">
        <v>39</v>
      </c>
      <c r="I61" s="193">
        <f>E61*F61</f>
        <v>1.955</v>
      </c>
      <c r="J61" s="194">
        <v>990</v>
      </c>
      <c r="K61" s="195">
        <f t="shared" si="5"/>
        <v>1935.45</v>
      </c>
    </row>
    <row r="62" s="80" customFormat="1" ht="25" customHeight="1" spans="1:11">
      <c r="A62" s="180">
        <v>49</v>
      </c>
      <c r="B62" s="181"/>
      <c r="C62" s="181" t="s">
        <v>72</v>
      </c>
      <c r="D62" s="181" t="s">
        <v>43</v>
      </c>
      <c r="E62" s="183"/>
      <c r="F62" s="183"/>
      <c r="G62" s="183"/>
      <c r="H62" s="184" t="s">
        <v>44</v>
      </c>
      <c r="I62" s="193">
        <v>1</v>
      </c>
      <c r="J62" s="194">
        <v>1600</v>
      </c>
      <c r="K62" s="195">
        <f t="shared" si="5"/>
        <v>1600</v>
      </c>
    </row>
    <row r="63" s="80" customFormat="1" ht="25" customHeight="1" spans="1:11">
      <c r="A63" s="180">
        <v>50</v>
      </c>
      <c r="B63" s="181"/>
      <c r="C63" s="181" t="s">
        <v>73</v>
      </c>
      <c r="D63" s="181" t="s">
        <v>43</v>
      </c>
      <c r="E63" s="183"/>
      <c r="F63" s="183"/>
      <c r="G63" s="183"/>
      <c r="H63" s="184" t="s">
        <v>44</v>
      </c>
      <c r="I63" s="193">
        <v>1</v>
      </c>
      <c r="J63" s="194">
        <v>1600</v>
      </c>
      <c r="K63" s="195">
        <f t="shared" si="5"/>
        <v>1600</v>
      </c>
    </row>
    <row r="64" s="80" customFormat="1" ht="25" customHeight="1" spans="1:11">
      <c r="A64" s="180">
        <v>51</v>
      </c>
      <c r="B64" s="181"/>
      <c r="C64" s="181" t="s">
        <v>53</v>
      </c>
      <c r="D64" s="181" t="s">
        <v>48</v>
      </c>
      <c r="E64" s="185">
        <v>0.85</v>
      </c>
      <c r="F64" s="185">
        <v>2.3</v>
      </c>
      <c r="G64" s="185"/>
      <c r="H64" s="184" t="s">
        <v>39</v>
      </c>
      <c r="I64" s="193">
        <f>E64*F64</f>
        <v>1.955</v>
      </c>
      <c r="J64" s="194">
        <v>990</v>
      </c>
      <c r="K64" s="195">
        <f t="shared" si="5"/>
        <v>1935.45</v>
      </c>
    </row>
    <row r="65" s="163" customFormat="1" ht="23.4" customHeight="1" spans="1:11">
      <c r="A65" s="189" t="s">
        <v>54</v>
      </c>
      <c r="B65" s="189"/>
      <c r="C65" s="189"/>
      <c r="D65" s="189"/>
      <c r="E65" s="189"/>
      <c r="F65" s="189"/>
      <c r="G65" s="189"/>
      <c r="H65" s="189"/>
      <c r="I65" s="198"/>
      <c r="J65" s="198"/>
      <c r="K65" s="199">
        <f>SUM(K50:K64)</f>
        <v>46905.7</v>
      </c>
    </row>
    <row r="66" s="163" customFormat="1" ht="23.4" customHeight="1" spans="1:11">
      <c r="A66" s="202" t="s">
        <v>74</v>
      </c>
      <c r="B66" s="202"/>
      <c r="C66" s="202"/>
      <c r="D66" s="202"/>
      <c r="E66" s="202"/>
      <c r="F66" s="202"/>
      <c r="G66" s="203">
        <f>K27+K37+K49+K65</f>
        <v>131511.26</v>
      </c>
      <c r="H66" s="203"/>
      <c r="I66" s="203"/>
      <c r="J66" s="203"/>
      <c r="K66" s="203"/>
    </row>
  </sheetData>
  <mergeCells count="60">
    <mergeCell ref="A8:K8"/>
    <mergeCell ref="E9:G9"/>
    <mergeCell ref="E11:G11"/>
    <mergeCell ref="E12:G12"/>
    <mergeCell ref="E13:G13"/>
    <mergeCell ref="E14:G14"/>
    <mergeCell ref="E16:G16"/>
    <mergeCell ref="E17:G17"/>
    <mergeCell ref="E18:G18"/>
    <mergeCell ref="E19:G19"/>
    <mergeCell ref="E20:G20"/>
    <mergeCell ref="E23:G23"/>
    <mergeCell ref="E24:G24"/>
    <mergeCell ref="A27:J27"/>
    <mergeCell ref="E28:G28"/>
    <mergeCell ref="E29:G29"/>
    <mergeCell ref="E30:G30"/>
    <mergeCell ref="E31:G31"/>
    <mergeCell ref="E32:G32"/>
    <mergeCell ref="E33:G33"/>
    <mergeCell ref="E34:G34"/>
    <mergeCell ref="A37:J37"/>
    <mergeCell ref="E38:G38"/>
    <mergeCell ref="E39:G39"/>
    <mergeCell ref="E40:G40"/>
    <mergeCell ref="E41:G41"/>
    <mergeCell ref="E42:G42"/>
    <mergeCell ref="E44:G44"/>
    <mergeCell ref="E45:G45"/>
    <mergeCell ref="E47:G47"/>
    <mergeCell ref="A49:J49"/>
    <mergeCell ref="E50:G50"/>
    <mergeCell ref="E51:G51"/>
    <mergeCell ref="E53:G53"/>
    <mergeCell ref="E54:G54"/>
    <mergeCell ref="E55:G55"/>
    <mergeCell ref="E56:G56"/>
    <mergeCell ref="E57:G57"/>
    <mergeCell ref="E58:G58"/>
    <mergeCell ref="E59:G59"/>
    <mergeCell ref="E60:G60"/>
    <mergeCell ref="E62:G62"/>
    <mergeCell ref="E63:G63"/>
    <mergeCell ref="A65:J65"/>
    <mergeCell ref="A66:F66"/>
    <mergeCell ref="G66:K66"/>
    <mergeCell ref="A9:A10"/>
    <mergeCell ref="B9:B10"/>
    <mergeCell ref="B11:B26"/>
    <mergeCell ref="B28:B36"/>
    <mergeCell ref="B38:B48"/>
    <mergeCell ref="B50:B64"/>
    <mergeCell ref="C9:C10"/>
    <mergeCell ref="D9:D10"/>
    <mergeCell ref="H9:H10"/>
    <mergeCell ref="I9:I10"/>
    <mergeCell ref="J9:J10"/>
    <mergeCell ref="K9:K10"/>
    <mergeCell ref="A1:K4"/>
    <mergeCell ref="J6:K7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showGridLines="0" topLeftCell="A11" workbookViewId="0">
      <selection activeCell="K40" sqref="K40"/>
    </sheetView>
  </sheetViews>
  <sheetFormatPr defaultColWidth="9" defaultRowHeight="13.5"/>
  <cols>
    <col min="1" max="1" width="10.1083333333333" style="80" customWidth="1"/>
    <col min="2" max="2" width="6.225" style="80" customWidth="1"/>
    <col min="3" max="3" width="8.36666666666667" style="80" customWidth="1"/>
    <col min="4" max="4" width="25.8833333333333" style="80" customWidth="1"/>
    <col min="5" max="5" width="10.4416666666667" style="80" customWidth="1"/>
    <col min="6" max="6" width="10.4416666666667" style="81" customWidth="1"/>
    <col min="7" max="7" width="11" style="81" customWidth="1"/>
    <col min="8" max="9" width="10.8833333333333" style="81" customWidth="1"/>
    <col min="10" max="10" width="10" style="81" customWidth="1"/>
    <col min="11" max="11" width="56.0833333333333" style="81" customWidth="1"/>
    <col min="12" max="15" width="9" style="80"/>
    <col min="16" max="16" width="10.3833333333333" style="80"/>
    <col min="17" max="16384" width="9" style="80"/>
  </cols>
  <sheetData>
    <row r="1" customHeight="1" spans="1:11">
      <c r="A1" s="82" t="s">
        <v>13</v>
      </c>
      <c r="B1" s="83"/>
      <c r="C1" s="83"/>
      <c r="D1" s="83"/>
      <c r="E1" s="83"/>
      <c r="F1" s="83"/>
      <c r="G1" s="83"/>
      <c r="H1" s="83"/>
      <c r="I1" s="83"/>
      <c r="J1" s="83"/>
      <c r="K1" s="148"/>
    </row>
    <row r="2" customHeight="1" spans="1:11">
      <c r="A2" s="84"/>
      <c r="B2" s="85"/>
      <c r="C2" s="85"/>
      <c r="D2" s="85"/>
      <c r="E2" s="85"/>
      <c r="F2" s="85"/>
      <c r="G2" s="85"/>
      <c r="H2" s="85"/>
      <c r="I2" s="85"/>
      <c r="J2" s="85"/>
      <c r="K2" s="149"/>
    </row>
    <row r="3" customHeight="1" spans="1:11">
      <c r="A3" s="84"/>
      <c r="B3" s="85"/>
      <c r="C3" s="85"/>
      <c r="D3" s="85"/>
      <c r="E3" s="85"/>
      <c r="F3" s="85"/>
      <c r="G3" s="85"/>
      <c r="H3" s="85"/>
      <c r="I3" s="85"/>
      <c r="J3" s="85"/>
      <c r="K3" s="149"/>
    </row>
    <row r="4" ht="21" customHeight="1" spans="1:11">
      <c r="A4" s="86"/>
      <c r="B4" s="87"/>
      <c r="C4" s="87"/>
      <c r="D4" s="87"/>
      <c r="E4" s="87"/>
      <c r="F4" s="87"/>
      <c r="G4" s="87"/>
      <c r="H4" s="87"/>
      <c r="I4" s="87"/>
      <c r="J4" s="87"/>
      <c r="K4" s="149"/>
    </row>
    <row r="5" ht="3.6" hidden="1" customHeight="1" spans="1:11">
      <c r="A5" s="88"/>
      <c r="B5" s="89"/>
      <c r="C5" s="90"/>
      <c r="D5" s="91"/>
      <c r="E5" s="91"/>
      <c r="F5" s="92"/>
      <c r="G5" s="92"/>
      <c r="H5" s="93"/>
      <c r="I5" s="93"/>
      <c r="J5" s="94"/>
      <c r="K5" s="149"/>
    </row>
    <row r="6" ht="25.8" customHeight="1" spans="1:11">
      <c r="A6" s="88" t="s">
        <v>14</v>
      </c>
      <c r="B6" s="89"/>
      <c r="C6" s="89"/>
      <c r="D6" s="89" t="s">
        <v>15</v>
      </c>
      <c r="E6" s="91"/>
      <c r="F6" s="92"/>
      <c r="G6" s="92"/>
      <c r="H6" s="94"/>
      <c r="I6" s="94"/>
      <c r="J6" s="94"/>
      <c r="K6" s="149" t="s">
        <v>75</v>
      </c>
    </row>
    <row r="7" ht="25.8" customHeight="1" spans="1:11">
      <c r="A7" s="88" t="s">
        <v>16</v>
      </c>
      <c r="B7" s="89"/>
      <c r="C7" s="89"/>
      <c r="D7" s="89"/>
      <c r="E7" s="95"/>
      <c r="F7" s="96"/>
      <c r="G7" s="96"/>
      <c r="H7" s="96"/>
      <c r="I7" s="96"/>
      <c r="J7" s="96"/>
      <c r="K7" s="150"/>
    </row>
    <row r="8" ht="23.4" customHeight="1" spans="1:11">
      <c r="A8" s="97" t="s">
        <v>17</v>
      </c>
      <c r="B8" s="98"/>
      <c r="C8" s="98"/>
      <c r="D8" s="98"/>
      <c r="E8" s="98"/>
      <c r="F8" s="99"/>
      <c r="G8" s="99"/>
      <c r="H8" s="99"/>
      <c r="I8" s="99"/>
      <c r="J8" s="99"/>
      <c r="K8" s="151"/>
    </row>
    <row r="9" ht="31" customHeight="1" spans="1:11">
      <c r="A9" s="100" t="s">
        <v>1</v>
      </c>
      <c r="B9" s="101" t="s">
        <v>2</v>
      </c>
      <c r="C9" s="102"/>
      <c r="D9" s="103"/>
      <c r="E9" s="104" t="s">
        <v>22</v>
      </c>
      <c r="F9" s="104" t="s">
        <v>76</v>
      </c>
      <c r="G9" s="104" t="s">
        <v>76</v>
      </c>
      <c r="H9" s="105" t="s">
        <v>23</v>
      </c>
      <c r="I9" s="101" t="s">
        <v>24</v>
      </c>
      <c r="J9" s="101" t="s">
        <v>77</v>
      </c>
      <c r="K9" s="152" t="s">
        <v>4</v>
      </c>
    </row>
    <row r="10" ht="23.4" customHeight="1" spans="1:11">
      <c r="A10" s="106" t="s">
        <v>78</v>
      </c>
      <c r="B10" s="107"/>
      <c r="C10" s="107"/>
      <c r="D10" s="107"/>
      <c r="E10" s="107"/>
      <c r="F10" s="108"/>
      <c r="G10" s="108"/>
      <c r="H10" s="108"/>
      <c r="I10" s="108"/>
      <c r="J10" s="108"/>
      <c r="K10" s="153"/>
    </row>
    <row r="11" ht="27" customHeight="1" spans="1:11">
      <c r="A11" s="100">
        <v>1</v>
      </c>
      <c r="B11" s="109" t="s">
        <v>79</v>
      </c>
      <c r="C11" s="110"/>
      <c r="D11" s="111" t="s">
        <v>80</v>
      </c>
      <c r="E11" s="111" t="s">
        <v>39</v>
      </c>
      <c r="F11" s="111">
        <v>2.62</v>
      </c>
      <c r="G11" s="105">
        <v>2.17</v>
      </c>
      <c r="H11" s="112">
        <f t="shared" ref="H11:H14" si="0">G11*F11</f>
        <v>5.6854</v>
      </c>
      <c r="I11" s="111">
        <v>1900</v>
      </c>
      <c r="J11" s="154">
        <f t="shared" ref="J11:J37" si="1">H11*I11</f>
        <v>10802.26</v>
      </c>
      <c r="K11" s="69" t="s">
        <v>81</v>
      </c>
    </row>
    <row r="12" s="79" customFormat="1" ht="27" customHeight="1" spans="1:11">
      <c r="A12" s="100">
        <v>2</v>
      </c>
      <c r="B12" s="113"/>
      <c r="C12" s="114"/>
      <c r="D12" s="115" t="s">
        <v>82</v>
      </c>
      <c r="E12" s="115" t="s">
        <v>32</v>
      </c>
      <c r="F12" s="116"/>
      <c r="G12" s="117"/>
      <c r="H12" s="118">
        <v>5.38</v>
      </c>
      <c r="I12" s="155">
        <v>220</v>
      </c>
      <c r="J12" s="156">
        <f t="shared" si="1"/>
        <v>1183.6</v>
      </c>
      <c r="K12" s="71" t="s">
        <v>82</v>
      </c>
    </row>
    <row r="13" ht="27" customHeight="1" spans="1:11">
      <c r="A13" s="100">
        <v>3</v>
      </c>
      <c r="B13" s="119"/>
      <c r="C13" s="120"/>
      <c r="D13" s="111" t="s">
        <v>83</v>
      </c>
      <c r="E13" s="111" t="s">
        <v>39</v>
      </c>
      <c r="F13" s="111">
        <v>2.5</v>
      </c>
      <c r="G13" s="111">
        <v>1.9</v>
      </c>
      <c r="H13" s="112">
        <f t="shared" si="0"/>
        <v>4.75</v>
      </c>
      <c r="I13" s="111">
        <v>1900</v>
      </c>
      <c r="J13" s="154">
        <f t="shared" si="1"/>
        <v>9025</v>
      </c>
      <c r="K13" s="69" t="s">
        <v>81</v>
      </c>
    </row>
    <row r="14" ht="23.4" customHeight="1" spans="1:11">
      <c r="A14" s="100">
        <v>4</v>
      </c>
      <c r="B14" s="109" t="s">
        <v>84</v>
      </c>
      <c r="C14" s="110"/>
      <c r="D14" s="111" t="s">
        <v>85</v>
      </c>
      <c r="E14" s="111" t="s">
        <v>39</v>
      </c>
      <c r="F14" s="111">
        <v>2.6</v>
      </c>
      <c r="G14" s="111">
        <v>1.88</v>
      </c>
      <c r="H14" s="112">
        <f t="shared" si="0"/>
        <v>4.888</v>
      </c>
      <c r="I14" s="111">
        <v>1900</v>
      </c>
      <c r="J14" s="154">
        <f t="shared" si="1"/>
        <v>9287.2</v>
      </c>
      <c r="K14" s="69" t="s">
        <v>81</v>
      </c>
    </row>
    <row r="15" ht="23.4" customHeight="1" spans="1:11">
      <c r="A15" s="100">
        <v>5</v>
      </c>
      <c r="B15" s="119"/>
      <c r="C15" s="120"/>
      <c r="D15" s="111" t="s">
        <v>82</v>
      </c>
      <c r="E15" s="105" t="s">
        <v>32</v>
      </c>
      <c r="F15" s="101"/>
      <c r="G15" s="103"/>
      <c r="H15" s="112">
        <v>5.2</v>
      </c>
      <c r="I15" s="157">
        <v>220</v>
      </c>
      <c r="J15" s="154">
        <f t="shared" si="1"/>
        <v>1144</v>
      </c>
      <c r="K15" s="69" t="s">
        <v>82</v>
      </c>
    </row>
    <row r="16" ht="23.4" customHeight="1" spans="1:11">
      <c r="A16" s="100">
        <v>6</v>
      </c>
      <c r="B16" s="119"/>
      <c r="C16" s="120"/>
      <c r="D16" s="111" t="s">
        <v>86</v>
      </c>
      <c r="E16" s="105" t="s">
        <v>39</v>
      </c>
      <c r="F16" s="105">
        <v>2.6</v>
      </c>
      <c r="G16" s="105">
        <v>4.35</v>
      </c>
      <c r="H16" s="112">
        <f>G16*F16</f>
        <v>11.31</v>
      </c>
      <c r="I16" s="157">
        <v>1900</v>
      </c>
      <c r="J16" s="154">
        <f t="shared" si="1"/>
        <v>21489</v>
      </c>
      <c r="K16" s="69" t="s">
        <v>81</v>
      </c>
    </row>
    <row r="17" ht="23.4" customHeight="1" spans="1:11">
      <c r="A17" s="100">
        <v>7</v>
      </c>
      <c r="B17" s="119"/>
      <c r="C17" s="120"/>
      <c r="D17" s="111" t="s">
        <v>82</v>
      </c>
      <c r="E17" s="105" t="s">
        <v>32</v>
      </c>
      <c r="F17" s="101"/>
      <c r="G17" s="103"/>
      <c r="H17" s="112">
        <v>19.18</v>
      </c>
      <c r="I17" s="157">
        <v>220</v>
      </c>
      <c r="J17" s="154">
        <f t="shared" si="1"/>
        <v>4219.6</v>
      </c>
      <c r="K17" s="69" t="s">
        <v>82</v>
      </c>
    </row>
    <row r="18" ht="23.4" customHeight="1" spans="1:11">
      <c r="A18" s="100">
        <v>8</v>
      </c>
      <c r="B18" s="119"/>
      <c r="C18" s="120"/>
      <c r="D18" s="111" t="s">
        <v>87</v>
      </c>
      <c r="E18" s="105" t="s">
        <v>39</v>
      </c>
      <c r="F18" s="105">
        <v>2.6</v>
      </c>
      <c r="G18" s="105">
        <v>5.91</v>
      </c>
      <c r="H18" s="112">
        <f t="shared" ref="H18:H24" si="2">F18*G18</f>
        <v>15.366</v>
      </c>
      <c r="I18" s="157">
        <v>1280</v>
      </c>
      <c r="J18" s="154">
        <f t="shared" si="1"/>
        <v>19668.48</v>
      </c>
      <c r="K18" s="69" t="s">
        <v>88</v>
      </c>
    </row>
    <row r="19" ht="23.4" customHeight="1" spans="1:11">
      <c r="A19" s="100">
        <v>9</v>
      </c>
      <c r="B19" s="119"/>
      <c r="C19" s="120"/>
      <c r="D19" s="111" t="s">
        <v>82</v>
      </c>
      <c r="E19" s="105" t="s">
        <v>32</v>
      </c>
      <c r="F19" s="101"/>
      <c r="G19" s="103"/>
      <c r="H19" s="112">
        <v>17.55</v>
      </c>
      <c r="I19" s="157">
        <v>220</v>
      </c>
      <c r="J19" s="154">
        <f t="shared" si="1"/>
        <v>3861</v>
      </c>
      <c r="K19" s="69" t="s">
        <v>82</v>
      </c>
    </row>
    <row r="20" ht="23.4" customHeight="1" spans="1:11">
      <c r="A20" s="100">
        <v>10</v>
      </c>
      <c r="B20" s="109" t="s">
        <v>89</v>
      </c>
      <c r="C20" s="110"/>
      <c r="D20" s="111" t="s">
        <v>90</v>
      </c>
      <c r="E20" s="105" t="s">
        <v>39</v>
      </c>
      <c r="F20" s="105">
        <v>2.2</v>
      </c>
      <c r="G20" s="105">
        <v>5.91</v>
      </c>
      <c r="H20" s="112">
        <f t="shared" si="2"/>
        <v>13.002</v>
      </c>
      <c r="I20" s="157">
        <f>+I18</f>
        <v>1280</v>
      </c>
      <c r="J20" s="154">
        <f t="shared" si="1"/>
        <v>16642.56</v>
      </c>
      <c r="K20" s="69" t="s">
        <v>88</v>
      </c>
    </row>
    <row r="21" s="79" customFormat="1" ht="23.4" customHeight="1" spans="1:11">
      <c r="A21" s="121" t="s">
        <v>13</v>
      </c>
      <c r="B21" s="113"/>
      <c r="C21" s="114"/>
      <c r="D21" s="115" t="s">
        <v>91</v>
      </c>
      <c r="E21" s="115" t="s">
        <v>32</v>
      </c>
      <c r="F21" s="116"/>
      <c r="G21" s="117"/>
      <c r="H21" s="118">
        <v>18.81</v>
      </c>
      <c r="I21" s="155">
        <v>220</v>
      </c>
      <c r="J21" s="156">
        <f t="shared" si="1"/>
        <v>4138.2</v>
      </c>
      <c r="K21" s="71" t="s">
        <v>82</v>
      </c>
    </row>
    <row r="22" ht="23.4" customHeight="1" spans="1:11">
      <c r="A22" s="100">
        <v>12</v>
      </c>
      <c r="B22" s="119"/>
      <c r="C22" s="120"/>
      <c r="D22" s="111" t="s">
        <v>92</v>
      </c>
      <c r="E22" s="105" t="s">
        <v>32</v>
      </c>
      <c r="F22" s="101"/>
      <c r="G22" s="103"/>
      <c r="H22" s="112">
        <v>2.5</v>
      </c>
      <c r="I22" s="157">
        <v>1980</v>
      </c>
      <c r="J22" s="154">
        <f t="shared" si="1"/>
        <v>4950</v>
      </c>
      <c r="K22" s="69" t="s">
        <v>93</v>
      </c>
    </row>
    <row r="23" ht="23.4" customHeight="1" spans="1:11">
      <c r="A23" s="100">
        <v>13</v>
      </c>
      <c r="B23" s="119"/>
      <c r="C23" s="120"/>
      <c r="D23" s="111" t="s">
        <v>94</v>
      </c>
      <c r="E23" s="105" t="s">
        <v>39</v>
      </c>
      <c r="F23" s="105">
        <v>1.41</v>
      </c>
      <c r="G23" s="105">
        <v>0.6</v>
      </c>
      <c r="H23" s="112">
        <f t="shared" si="2"/>
        <v>0.846</v>
      </c>
      <c r="I23" s="157">
        <f>+I20</f>
        <v>1280</v>
      </c>
      <c r="J23" s="154">
        <f t="shared" si="1"/>
        <v>1082.88</v>
      </c>
      <c r="K23" s="69" t="s">
        <v>88</v>
      </c>
    </row>
    <row r="24" ht="23.4" customHeight="1" spans="1:11">
      <c r="A24" s="100">
        <v>14</v>
      </c>
      <c r="B24" s="119"/>
      <c r="C24" s="120"/>
      <c r="D24" s="111" t="s">
        <v>95</v>
      </c>
      <c r="E24" s="105" t="s">
        <v>39</v>
      </c>
      <c r="F24" s="105">
        <v>2.1</v>
      </c>
      <c r="G24" s="105">
        <v>3.8</v>
      </c>
      <c r="H24" s="112">
        <f t="shared" si="2"/>
        <v>7.98</v>
      </c>
      <c r="I24" s="157">
        <f>+I23</f>
        <v>1280</v>
      </c>
      <c r="J24" s="154">
        <f t="shared" si="1"/>
        <v>10214.4</v>
      </c>
      <c r="K24" s="69" t="s">
        <v>96</v>
      </c>
    </row>
    <row r="25" ht="23.4" customHeight="1" spans="1:11">
      <c r="A25" s="100">
        <v>15</v>
      </c>
      <c r="B25" s="119"/>
      <c r="C25" s="120"/>
      <c r="D25" s="111" t="s">
        <v>82</v>
      </c>
      <c r="E25" s="105" t="s">
        <v>32</v>
      </c>
      <c r="F25" s="101"/>
      <c r="G25" s="103"/>
      <c r="H25" s="112">
        <v>7</v>
      </c>
      <c r="I25" s="157">
        <v>220</v>
      </c>
      <c r="J25" s="154">
        <f t="shared" si="1"/>
        <v>1540</v>
      </c>
      <c r="K25" s="69" t="s">
        <v>82</v>
      </c>
    </row>
    <row r="26" ht="23.4" customHeight="1" spans="1:11">
      <c r="A26" s="100">
        <v>16</v>
      </c>
      <c r="B26" s="111" t="s">
        <v>97</v>
      </c>
      <c r="C26" s="111"/>
      <c r="D26" s="111" t="s">
        <v>98</v>
      </c>
      <c r="E26" s="105" t="s">
        <v>39</v>
      </c>
      <c r="F26" s="105">
        <v>2.5</v>
      </c>
      <c r="G26" s="105">
        <v>5.91</v>
      </c>
      <c r="H26" s="112">
        <f t="shared" ref="H26:H31" si="3">F26*G26</f>
        <v>14.775</v>
      </c>
      <c r="I26" s="157">
        <f>+I24</f>
        <v>1280</v>
      </c>
      <c r="J26" s="154">
        <f t="shared" si="1"/>
        <v>18912</v>
      </c>
      <c r="K26" s="69" t="s">
        <v>88</v>
      </c>
    </row>
    <row r="27" ht="23.4" customHeight="1" spans="1:11">
      <c r="A27" s="100">
        <v>17</v>
      </c>
      <c r="B27" s="111"/>
      <c r="C27" s="111"/>
      <c r="D27" s="111" t="s">
        <v>99</v>
      </c>
      <c r="E27" s="105" t="s">
        <v>100</v>
      </c>
      <c r="F27" s="101"/>
      <c r="G27" s="103"/>
      <c r="H27" s="112">
        <v>5</v>
      </c>
      <c r="I27" s="157">
        <v>380</v>
      </c>
      <c r="J27" s="154">
        <f t="shared" si="1"/>
        <v>1900</v>
      </c>
      <c r="K27" s="69" t="s">
        <v>99</v>
      </c>
    </row>
    <row r="28" ht="23.4" customHeight="1" spans="1:11">
      <c r="A28" s="100">
        <v>18</v>
      </c>
      <c r="B28" s="111"/>
      <c r="C28" s="111"/>
      <c r="D28" s="111" t="s">
        <v>101</v>
      </c>
      <c r="E28" s="105" t="s">
        <v>32</v>
      </c>
      <c r="F28" s="101"/>
      <c r="G28" s="103"/>
      <c r="H28" s="112">
        <v>1.2</v>
      </c>
      <c r="I28" s="157">
        <v>1980</v>
      </c>
      <c r="J28" s="154">
        <f t="shared" si="1"/>
        <v>2376</v>
      </c>
      <c r="K28" s="69" t="s">
        <v>93</v>
      </c>
    </row>
    <row r="29" ht="23.4" customHeight="1" spans="1:11">
      <c r="A29" s="100">
        <v>19</v>
      </c>
      <c r="B29" s="111"/>
      <c r="C29" s="111"/>
      <c r="D29" s="111" t="s">
        <v>102</v>
      </c>
      <c r="E29" s="105" t="s">
        <v>32</v>
      </c>
      <c r="F29" s="101"/>
      <c r="G29" s="103"/>
      <c r="H29" s="112">
        <v>1.2</v>
      </c>
      <c r="I29" s="157">
        <v>1480</v>
      </c>
      <c r="J29" s="154">
        <f t="shared" si="1"/>
        <v>1776</v>
      </c>
      <c r="K29" s="69" t="s">
        <v>103</v>
      </c>
    </row>
    <row r="30" ht="23.4" customHeight="1" spans="1:11">
      <c r="A30" s="100">
        <v>20</v>
      </c>
      <c r="B30" s="111"/>
      <c r="C30" s="111"/>
      <c r="D30" s="111" t="s">
        <v>104</v>
      </c>
      <c r="E30" s="105" t="s">
        <v>39</v>
      </c>
      <c r="F30" s="105">
        <v>2.5</v>
      </c>
      <c r="G30" s="105">
        <v>3.81</v>
      </c>
      <c r="H30" s="112">
        <f t="shared" si="3"/>
        <v>9.525</v>
      </c>
      <c r="I30" s="157">
        <v>1280</v>
      </c>
      <c r="J30" s="154">
        <f t="shared" si="1"/>
        <v>12192</v>
      </c>
      <c r="K30" s="69" t="s">
        <v>105</v>
      </c>
    </row>
    <row r="31" ht="23.4" customHeight="1" spans="1:11">
      <c r="A31" s="100">
        <v>21</v>
      </c>
      <c r="B31" s="111"/>
      <c r="C31" s="111"/>
      <c r="D31" s="111" t="s">
        <v>106</v>
      </c>
      <c r="E31" s="105" t="s">
        <v>39</v>
      </c>
      <c r="F31" s="105">
        <v>2.5</v>
      </c>
      <c r="G31" s="105">
        <v>2.94</v>
      </c>
      <c r="H31" s="112">
        <f t="shared" si="3"/>
        <v>7.35</v>
      </c>
      <c r="I31" s="157">
        <v>1280</v>
      </c>
      <c r="J31" s="154">
        <f t="shared" si="1"/>
        <v>9408</v>
      </c>
      <c r="K31" s="69" t="s">
        <v>96</v>
      </c>
    </row>
    <row r="32" ht="23.4" customHeight="1" spans="1:11">
      <c r="A32" s="100">
        <v>22</v>
      </c>
      <c r="B32" s="111"/>
      <c r="C32" s="111"/>
      <c r="D32" s="111" t="s">
        <v>107</v>
      </c>
      <c r="E32" s="105" t="s">
        <v>32</v>
      </c>
      <c r="F32" s="101"/>
      <c r="G32" s="103"/>
      <c r="H32" s="112">
        <v>3.49</v>
      </c>
      <c r="I32" s="157">
        <v>1980</v>
      </c>
      <c r="J32" s="154">
        <f t="shared" si="1"/>
        <v>6910.2</v>
      </c>
      <c r="K32" s="69" t="s">
        <v>93</v>
      </c>
    </row>
    <row r="33" ht="23.4" customHeight="1" spans="1:11">
      <c r="A33" s="100">
        <v>23</v>
      </c>
      <c r="B33" s="111"/>
      <c r="C33" s="111"/>
      <c r="D33" s="111" t="s">
        <v>108</v>
      </c>
      <c r="E33" s="105" t="s">
        <v>109</v>
      </c>
      <c r="F33" s="101"/>
      <c r="G33" s="103"/>
      <c r="H33" s="112">
        <v>1</v>
      </c>
      <c r="I33" s="157">
        <v>2480</v>
      </c>
      <c r="J33" s="154">
        <f t="shared" si="1"/>
        <v>2480</v>
      </c>
      <c r="K33" s="69" t="s">
        <v>110</v>
      </c>
    </row>
    <row r="34" ht="23.4" customHeight="1" spans="1:11">
      <c r="A34" s="100">
        <v>24</v>
      </c>
      <c r="B34" s="111"/>
      <c r="C34" s="111"/>
      <c r="D34" s="111" t="s">
        <v>82</v>
      </c>
      <c r="E34" s="105" t="s">
        <v>32</v>
      </c>
      <c r="F34" s="101"/>
      <c r="G34" s="103"/>
      <c r="H34" s="112">
        <v>3.2</v>
      </c>
      <c r="I34" s="157">
        <v>220</v>
      </c>
      <c r="J34" s="154">
        <f t="shared" si="1"/>
        <v>704</v>
      </c>
      <c r="K34" s="69" t="s">
        <v>82</v>
      </c>
    </row>
    <row r="35" ht="23.4" customHeight="1" spans="1:11">
      <c r="A35" s="100">
        <v>25</v>
      </c>
      <c r="B35" s="111"/>
      <c r="C35" s="111"/>
      <c r="D35" s="111" t="s">
        <v>111</v>
      </c>
      <c r="E35" s="105" t="s">
        <v>39</v>
      </c>
      <c r="F35" s="105">
        <v>2.5</v>
      </c>
      <c r="G35" s="105">
        <v>1.32</v>
      </c>
      <c r="H35" s="112">
        <f>F35*G35</f>
        <v>3.3</v>
      </c>
      <c r="I35" s="157">
        <v>1280</v>
      </c>
      <c r="J35" s="154">
        <f t="shared" si="1"/>
        <v>4224</v>
      </c>
      <c r="K35" s="69" t="s">
        <v>96</v>
      </c>
    </row>
    <row r="36" ht="23.4" customHeight="1" spans="1:11">
      <c r="A36" s="100">
        <v>26</v>
      </c>
      <c r="B36" s="111"/>
      <c r="C36" s="111"/>
      <c r="D36" s="111" t="s">
        <v>112</v>
      </c>
      <c r="E36" s="105" t="s">
        <v>39</v>
      </c>
      <c r="F36" s="105">
        <v>2.5</v>
      </c>
      <c r="G36" s="105">
        <v>0.81</v>
      </c>
      <c r="H36" s="112">
        <f>F36*G36</f>
        <v>2.025</v>
      </c>
      <c r="I36" s="157">
        <v>680</v>
      </c>
      <c r="J36" s="154">
        <f t="shared" si="1"/>
        <v>1377</v>
      </c>
      <c r="K36" s="69" t="s">
        <v>113</v>
      </c>
    </row>
    <row r="37" ht="23.4" customHeight="1" spans="1:11">
      <c r="A37" s="100">
        <v>27</v>
      </c>
      <c r="B37" s="111"/>
      <c r="C37" s="111"/>
      <c r="D37" s="111" t="s">
        <v>82</v>
      </c>
      <c r="E37" s="105" t="s">
        <v>32</v>
      </c>
      <c r="F37" s="101"/>
      <c r="G37" s="103"/>
      <c r="H37" s="112">
        <v>7.2</v>
      </c>
      <c r="I37" s="157">
        <v>220</v>
      </c>
      <c r="J37" s="154">
        <f t="shared" si="1"/>
        <v>1584</v>
      </c>
      <c r="K37" s="69" t="s">
        <v>82</v>
      </c>
    </row>
    <row r="38" ht="23.4" customHeight="1" spans="1:11">
      <c r="A38" s="122" t="s">
        <v>54</v>
      </c>
      <c r="B38" s="123"/>
      <c r="C38" s="123"/>
      <c r="D38" s="123"/>
      <c r="E38" s="123"/>
      <c r="F38" s="124"/>
      <c r="G38" s="124"/>
      <c r="H38" s="125"/>
      <c r="I38" s="124"/>
      <c r="J38" s="157">
        <f>SUM(J11:J37)</f>
        <v>183091.38</v>
      </c>
      <c r="K38" s="69"/>
    </row>
    <row r="39" ht="25" customHeight="1" spans="1:11">
      <c r="A39" s="106" t="s">
        <v>114</v>
      </c>
      <c r="B39" s="107"/>
      <c r="C39" s="107"/>
      <c r="D39" s="107"/>
      <c r="E39" s="107"/>
      <c r="F39" s="108"/>
      <c r="G39" s="108"/>
      <c r="H39" s="108"/>
      <c r="I39" s="108"/>
      <c r="J39" s="108"/>
      <c r="K39" s="153"/>
    </row>
    <row r="40" ht="25" customHeight="1" spans="1:11">
      <c r="A40" s="126">
        <v>1</v>
      </c>
      <c r="B40" s="127" t="s">
        <v>115</v>
      </c>
      <c r="C40" s="128"/>
      <c r="D40" s="111" t="s">
        <v>116</v>
      </c>
      <c r="E40" s="111" t="s">
        <v>44</v>
      </c>
      <c r="F40" s="129"/>
      <c r="G40" s="130"/>
      <c r="H40" s="112">
        <v>1</v>
      </c>
      <c r="I40" s="111">
        <v>1600</v>
      </c>
      <c r="J40" s="154">
        <f t="shared" ref="J40:J45" si="4">H40*I40</f>
        <v>1600</v>
      </c>
      <c r="K40" s="69" t="s">
        <v>43</v>
      </c>
    </row>
    <row r="41" ht="25" customHeight="1" spans="1:11">
      <c r="A41" s="126">
        <v>2</v>
      </c>
      <c r="B41" s="131"/>
      <c r="C41" s="132"/>
      <c r="D41" s="111" t="s">
        <v>117</v>
      </c>
      <c r="E41" s="111" t="s">
        <v>44</v>
      </c>
      <c r="F41" s="129"/>
      <c r="G41" s="130"/>
      <c r="H41" s="112">
        <v>1</v>
      </c>
      <c r="I41" s="111">
        <v>1600</v>
      </c>
      <c r="J41" s="154">
        <f t="shared" si="4"/>
        <v>1600</v>
      </c>
      <c r="K41" s="69" t="s">
        <v>43</v>
      </c>
    </row>
    <row r="42" ht="25" customHeight="1" spans="1:11">
      <c r="A42" s="126">
        <v>3</v>
      </c>
      <c r="B42" s="131"/>
      <c r="C42" s="132"/>
      <c r="D42" s="111" t="s">
        <v>118</v>
      </c>
      <c r="E42" s="111" t="s">
        <v>44</v>
      </c>
      <c r="F42" s="129"/>
      <c r="G42" s="130"/>
      <c r="H42" s="112">
        <v>1</v>
      </c>
      <c r="I42" s="111">
        <v>2280</v>
      </c>
      <c r="J42" s="154">
        <f t="shared" si="4"/>
        <v>2280</v>
      </c>
      <c r="K42" s="69" t="s">
        <v>43</v>
      </c>
    </row>
    <row r="43" ht="25" customHeight="1" spans="1:11">
      <c r="A43" s="126">
        <v>4</v>
      </c>
      <c r="B43" s="133"/>
      <c r="C43" s="134"/>
      <c r="D43" s="111" t="s">
        <v>119</v>
      </c>
      <c r="E43" s="111" t="s">
        <v>39</v>
      </c>
      <c r="F43" s="111">
        <v>0.85</v>
      </c>
      <c r="G43" s="111">
        <v>2.3</v>
      </c>
      <c r="H43" s="112">
        <f>F43*G43</f>
        <v>1.955</v>
      </c>
      <c r="I43" s="111">
        <v>990</v>
      </c>
      <c r="J43" s="154">
        <f t="shared" si="4"/>
        <v>1935.45</v>
      </c>
      <c r="K43" s="69" t="s">
        <v>48</v>
      </c>
    </row>
    <row r="44" ht="25" customHeight="1" spans="1:11">
      <c r="A44" s="126">
        <v>2</v>
      </c>
      <c r="B44" s="127" t="s">
        <v>97</v>
      </c>
      <c r="C44" s="128"/>
      <c r="D44" s="111" t="s">
        <v>117</v>
      </c>
      <c r="E44" s="111" t="s">
        <v>44</v>
      </c>
      <c r="F44" s="129"/>
      <c r="G44" s="130"/>
      <c r="H44" s="112">
        <v>1</v>
      </c>
      <c r="I44" s="111">
        <v>1600</v>
      </c>
      <c r="J44" s="154">
        <f t="shared" si="4"/>
        <v>1600</v>
      </c>
      <c r="K44" s="69" t="s">
        <v>43</v>
      </c>
    </row>
    <row r="45" ht="25" customHeight="1" spans="1:11">
      <c r="A45" s="126">
        <v>4</v>
      </c>
      <c r="B45" s="133"/>
      <c r="C45" s="134"/>
      <c r="D45" s="111" t="s">
        <v>119</v>
      </c>
      <c r="E45" s="111" t="s">
        <v>39</v>
      </c>
      <c r="F45" s="111">
        <v>0.85</v>
      </c>
      <c r="G45" s="111">
        <v>2.3</v>
      </c>
      <c r="H45" s="112">
        <f>F45*G45</f>
        <v>1.955</v>
      </c>
      <c r="I45" s="111">
        <v>990</v>
      </c>
      <c r="J45" s="154">
        <f t="shared" si="4"/>
        <v>1935.45</v>
      </c>
      <c r="K45" s="69" t="s">
        <v>48</v>
      </c>
    </row>
    <row r="46" ht="25" customHeight="1" spans="1:11">
      <c r="A46" s="122" t="s">
        <v>54</v>
      </c>
      <c r="B46" s="123"/>
      <c r="C46" s="123"/>
      <c r="D46" s="123"/>
      <c r="E46" s="123"/>
      <c r="F46" s="124"/>
      <c r="G46" s="124"/>
      <c r="H46" s="125"/>
      <c r="I46" s="124"/>
      <c r="J46" s="157">
        <f>SUM(J40:J45)</f>
        <v>10950.9</v>
      </c>
      <c r="K46" s="69"/>
    </row>
    <row r="47" ht="25" customHeight="1" spans="1:11">
      <c r="A47" s="122" t="s">
        <v>120</v>
      </c>
      <c r="B47" s="123"/>
      <c r="C47" s="123"/>
      <c r="D47" s="123"/>
      <c r="E47" s="123"/>
      <c r="F47" s="124"/>
      <c r="G47" s="124"/>
      <c r="H47" s="125"/>
      <c r="I47" s="124"/>
      <c r="J47" s="157">
        <f>J46+J38</f>
        <v>194042.28</v>
      </c>
      <c r="K47" s="69"/>
    </row>
    <row r="48" ht="25" customHeight="1" spans="1:11">
      <c r="A48" s="135"/>
      <c r="B48" s="136"/>
      <c r="C48" s="136"/>
      <c r="D48" s="136"/>
      <c r="E48" s="136"/>
      <c r="F48" s="137"/>
      <c r="G48" s="137"/>
      <c r="H48" s="138"/>
      <c r="I48" s="137"/>
      <c r="J48" s="158"/>
      <c r="K48" s="159"/>
    </row>
    <row r="49" spans="1:11">
      <c r="A49" s="139"/>
      <c r="B49" s="140"/>
      <c r="C49" s="140"/>
      <c r="D49" s="140"/>
      <c r="E49" s="140"/>
      <c r="F49" s="141"/>
      <c r="G49" s="141"/>
      <c r="H49" s="141"/>
      <c r="I49" s="141"/>
      <c r="J49" s="141"/>
      <c r="K49" s="160"/>
    </row>
    <row r="50" spans="1:11">
      <c r="A50" s="142" t="s">
        <v>121</v>
      </c>
      <c r="B50" s="143"/>
      <c r="D50" s="143"/>
      <c r="E50" s="143"/>
      <c r="F50" s="94"/>
      <c r="G50" s="144" t="s">
        <v>122</v>
      </c>
      <c r="J50" s="94"/>
      <c r="K50" s="161"/>
    </row>
    <row r="51" ht="14.25" spans="1:11">
      <c r="A51" s="145"/>
      <c r="B51" s="146"/>
      <c r="C51" s="146"/>
      <c r="D51" s="146"/>
      <c r="E51" s="146"/>
      <c r="F51" s="96"/>
      <c r="G51" s="147" t="s">
        <v>123</v>
      </c>
      <c r="H51" s="96"/>
      <c r="I51" s="96"/>
      <c r="J51" s="96"/>
      <c r="K51" s="162"/>
    </row>
  </sheetData>
  <mergeCells count="20">
    <mergeCell ref="A8:K8"/>
    <mergeCell ref="B9:D9"/>
    <mergeCell ref="A10:K10"/>
    <mergeCell ref="F32:G32"/>
    <mergeCell ref="A38:H38"/>
    <mergeCell ref="A39:K39"/>
    <mergeCell ref="F40:G40"/>
    <mergeCell ref="F41:G41"/>
    <mergeCell ref="F42:G42"/>
    <mergeCell ref="F44:G44"/>
    <mergeCell ref="A46:H46"/>
    <mergeCell ref="A47:H47"/>
    <mergeCell ref="A48:H48"/>
    <mergeCell ref="A1:J4"/>
    <mergeCell ref="B11:C13"/>
    <mergeCell ref="B14:C19"/>
    <mergeCell ref="B20:C25"/>
    <mergeCell ref="B26:C37"/>
    <mergeCell ref="B40:C43"/>
    <mergeCell ref="B44:C45"/>
  </mergeCells>
  <pageMargins left="0.629861111111111" right="0" top="0.66875" bottom="0" header="0.550694444444444" footer="0"/>
  <pageSetup paperSize="9" scale="8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tabSelected="1" zoomScale="120" zoomScaleNormal="120" topLeftCell="A17" workbookViewId="0">
      <selection activeCell="H27" sqref="H27"/>
    </sheetView>
  </sheetViews>
  <sheetFormatPr defaultColWidth="9" defaultRowHeight="13.5"/>
  <cols>
    <col min="1" max="1" width="10.1083333333333" customWidth="1"/>
    <col min="2" max="2" width="8.475" customWidth="1"/>
    <col min="3" max="3" width="8.36666666666667" customWidth="1"/>
    <col min="4" max="4" width="11.625" customWidth="1"/>
    <col min="5" max="5" width="10.4416666666667" customWidth="1"/>
    <col min="6" max="6" width="10.4416666666667" style="2" customWidth="1"/>
    <col min="7" max="7" width="11" style="2" customWidth="1"/>
    <col min="8" max="9" width="10.8833333333333" style="2" customWidth="1"/>
    <col min="10" max="10" width="10" style="2" customWidth="1"/>
    <col min="11" max="11" width="57.2333333333333" style="2" customWidth="1"/>
    <col min="16" max="16" width="10.3833333333333"/>
  </cols>
  <sheetData>
    <row r="1" customHeight="1" spans="1:11">
      <c r="A1" s="3" t="s">
        <v>124</v>
      </c>
      <c r="B1" s="4"/>
      <c r="C1" s="4"/>
      <c r="D1" s="4"/>
      <c r="E1" s="4"/>
      <c r="F1" s="4"/>
      <c r="G1" s="4"/>
      <c r="H1" s="4"/>
      <c r="I1" s="4"/>
      <c r="J1" s="4"/>
      <c r="K1" s="62"/>
    </row>
    <row r="2" customHeight="1" spans="1:11">
      <c r="A2" s="5"/>
      <c r="B2" s="6"/>
      <c r="C2" s="6"/>
      <c r="D2" s="6"/>
      <c r="E2" s="6"/>
      <c r="F2" s="6"/>
      <c r="G2" s="6"/>
      <c r="H2" s="6"/>
      <c r="I2" s="6"/>
      <c r="J2" s="6"/>
      <c r="K2" s="63"/>
    </row>
    <row r="3" customHeight="1" spans="1:11">
      <c r="A3" s="5"/>
      <c r="B3" s="6"/>
      <c r="C3" s="6"/>
      <c r="D3" s="6"/>
      <c r="E3" s="6"/>
      <c r="F3" s="6"/>
      <c r="G3" s="6"/>
      <c r="H3" s="6"/>
      <c r="I3" s="6"/>
      <c r="J3" s="6"/>
      <c r="K3" s="63"/>
    </row>
    <row r="4" ht="21" customHeight="1" spans="1:11">
      <c r="A4" s="7"/>
      <c r="B4" s="8"/>
      <c r="C4" s="8"/>
      <c r="D4" s="8"/>
      <c r="E4" s="8"/>
      <c r="F4" s="8"/>
      <c r="G4" s="8"/>
      <c r="H4" s="8"/>
      <c r="I4" s="8"/>
      <c r="J4" s="8"/>
      <c r="K4" s="63"/>
    </row>
    <row r="5" ht="3.6" hidden="1" customHeight="1" spans="1:11">
      <c r="A5" s="9"/>
      <c r="B5" s="10"/>
      <c r="C5" s="11"/>
      <c r="D5" s="12"/>
      <c r="E5" s="12"/>
      <c r="F5" s="13"/>
      <c r="G5" s="13"/>
      <c r="H5" s="14"/>
      <c r="I5" s="14"/>
      <c r="J5" s="15"/>
      <c r="K5" s="63"/>
    </row>
    <row r="6" ht="25.8" customHeight="1" spans="1:11">
      <c r="A6" s="9" t="s">
        <v>14</v>
      </c>
      <c r="B6" s="10"/>
      <c r="C6" s="10"/>
      <c r="D6" s="10" t="s">
        <v>15</v>
      </c>
      <c r="E6" s="12"/>
      <c r="F6" s="13"/>
      <c r="G6" s="13"/>
      <c r="H6" s="15"/>
      <c r="I6" s="15"/>
      <c r="J6" s="15"/>
      <c r="K6" s="63"/>
    </row>
    <row r="7" ht="25.8" customHeight="1" spans="1:11">
      <c r="A7" s="9" t="s">
        <v>16</v>
      </c>
      <c r="B7" s="10"/>
      <c r="C7" s="10"/>
      <c r="D7" s="10"/>
      <c r="E7" s="16"/>
      <c r="F7" s="17"/>
      <c r="G7" s="17"/>
      <c r="H7" s="17"/>
      <c r="I7" s="17"/>
      <c r="J7" s="17"/>
      <c r="K7" s="64"/>
    </row>
    <row r="8" ht="23.4" customHeight="1" spans="1:11">
      <c r="A8" s="18" t="s">
        <v>17</v>
      </c>
      <c r="B8" s="19"/>
      <c r="C8" s="19"/>
      <c r="D8" s="19"/>
      <c r="E8" s="19"/>
      <c r="F8" s="20"/>
      <c r="G8" s="20"/>
      <c r="H8" s="20"/>
      <c r="I8" s="20"/>
      <c r="J8" s="20"/>
      <c r="K8" s="65"/>
    </row>
    <row r="9" ht="31" customHeight="1" spans="1:11">
      <c r="A9" s="21" t="s">
        <v>1</v>
      </c>
      <c r="B9" s="22" t="s">
        <v>2</v>
      </c>
      <c r="C9" s="23"/>
      <c r="D9" s="24"/>
      <c r="E9" s="25" t="s">
        <v>22</v>
      </c>
      <c r="F9" s="25" t="s">
        <v>76</v>
      </c>
      <c r="G9" s="25" t="s">
        <v>76</v>
      </c>
      <c r="H9" s="26" t="s">
        <v>23</v>
      </c>
      <c r="I9" s="22" t="s">
        <v>24</v>
      </c>
      <c r="J9" s="22" t="s">
        <v>77</v>
      </c>
      <c r="K9" s="66" t="s">
        <v>4</v>
      </c>
    </row>
    <row r="10" ht="23.4" customHeight="1" spans="1:11">
      <c r="A10" s="27" t="s">
        <v>125</v>
      </c>
      <c r="B10" s="28"/>
      <c r="C10" s="28"/>
      <c r="D10" s="28"/>
      <c r="E10" s="28"/>
      <c r="F10" s="29"/>
      <c r="G10" s="29"/>
      <c r="H10" s="29"/>
      <c r="I10" s="29"/>
      <c r="J10" s="29"/>
      <c r="K10" s="67"/>
    </row>
    <row r="11" ht="23.4" customHeight="1" spans="1:11">
      <c r="A11" s="21">
        <v>1</v>
      </c>
      <c r="B11" s="30" t="s">
        <v>97</v>
      </c>
      <c r="C11" s="31" t="s">
        <v>111</v>
      </c>
      <c r="D11" s="32"/>
      <c r="E11" s="33" t="s">
        <v>39</v>
      </c>
      <c r="F11" s="33">
        <v>1.51</v>
      </c>
      <c r="G11" s="33">
        <v>2.5</v>
      </c>
      <c r="H11" s="34">
        <f>G11*F11</f>
        <v>3.775</v>
      </c>
      <c r="I11" s="33">
        <v>1280</v>
      </c>
      <c r="J11" s="68">
        <f t="shared" ref="J11:J32" si="0">H11*I11</f>
        <v>4832</v>
      </c>
      <c r="K11" s="69" t="s">
        <v>96</v>
      </c>
    </row>
    <row r="12" ht="23.4" customHeight="1" spans="1:11">
      <c r="A12" s="21">
        <v>2</v>
      </c>
      <c r="B12" s="35"/>
      <c r="C12" s="31" t="s">
        <v>126</v>
      </c>
      <c r="D12" s="32" t="s">
        <v>99</v>
      </c>
      <c r="E12" s="33" t="s">
        <v>39</v>
      </c>
      <c r="F12" s="33">
        <v>2.28</v>
      </c>
      <c r="G12" s="33">
        <v>2.5</v>
      </c>
      <c r="H12" s="34">
        <v>3</v>
      </c>
      <c r="I12" s="33">
        <v>1280</v>
      </c>
      <c r="J12" s="68">
        <f t="shared" si="0"/>
        <v>3840</v>
      </c>
      <c r="K12" s="69" t="s">
        <v>96</v>
      </c>
    </row>
    <row r="13" ht="23.4" customHeight="1" spans="1:11">
      <c r="A13" s="21">
        <v>3</v>
      </c>
      <c r="B13" s="35"/>
      <c r="C13" s="31" t="s">
        <v>107</v>
      </c>
      <c r="D13" s="32"/>
      <c r="E13" s="33" t="s">
        <v>32</v>
      </c>
      <c r="F13" s="31"/>
      <c r="G13" s="32"/>
      <c r="H13" s="34">
        <v>2.37</v>
      </c>
      <c r="I13" s="33">
        <v>1980</v>
      </c>
      <c r="J13" s="68">
        <f t="shared" si="0"/>
        <v>4692.6</v>
      </c>
      <c r="K13" s="69" t="s">
        <v>93</v>
      </c>
    </row>
    <row r="14" ht="23.4" customHeight="1" spans="1:11">
      <c r="A14" s="21">
        <v>4</v>
      </c>
      <c r="B14" s="35"/>
      <c r="C14" s="31" t="s">
        <v>108</v>
      </c>
      <c r="D14" s="32"/>
      <c r="E14" s="33" t="s">
        <v>109</v>
      </c>
      <c r="F14" s="31"/>
      <c r="G14" s="32"/>
      <c r="H14" s="34">
        <v>1</v>
      </c>
      <c r="I14" s="33">
        <v>2480</v>
      </c>
      <c r="J14" s="68">
        <f t="shared" si="0"/>
        <v>2480</v>
      </c>
      <c r="K14" s="69" t="s">
        <v>110</v>
      </c>
    </row>
    <row r="15" ht="23.4" customHeight="1" spans="1:11">
      <c r="A15" s="21">
        <v>5</v>
      </c>
      <c r="B15" s="35"/>
      <c r="C15" s="31" t="s">
        <v>127</v>
      </c>
      <c r="D15" s="32" t="s">
        <v>128</v>
      </c>
      <c r="E15" s="33" t="s">
        <v>39</v>
      </c>
      <c r="F15" s="33">
        <v>2.22</v>
      </c>
      <c r="G15" s="33">
        <v>2.5</v>
      </c>
      <c r="H15" s="34">
        <f t="shared" ref="H15:H19" si="1">F15*G15</f>
        <v>5.55</v>
      </c>
      <c r="I15" s="33">
        <v>1280</v>
      </c>
      <c r="J15" s="68">
        <f t="shared" si="0"/>
        <v>7104</v>
      </c>
      <c r="K15" s="69" t="s">
        <v>96</v>
      </c>
    </row>
    <row r="16" ht="23.4" customHeight="1" spans="1:11">
      <c r="A16" s="21">
        <v>6</v>
      </c>
      <c r="B16" s="35"/>
      <c r="C16" s="31" t="s">
        <v>129</v>
      </c>
      <c r="D16" s="32" t="s">
        <v>128</v>
      </c>
      <c r="E16" s="33" t="s">
        <v>32</v>
      </c>
      <c r="F16" s="33"/>
      <c r="G16" s="33"/>
      <c r="H16" s="34">
        <v>0.7</v>
      </c>
      <c r="I16" s="33">
        <v>3960</v>
      </c>
      <c r="J16" s="68">
        <f t="shared" si="0"/>
        <v>2772</v>
      </c>
      <c r="K16" s="69" t="s">
        <v>93</v>
      </c>
    </row>
    <row r="17" ht="23.4" customHeight="1" spans="1:11">
      <c r="A17" s="21">
        <v>7</v>
      </c>
      <c r="B17" s="35"/>
      <c r="C17" s="31" t="s">
        <v>130</v>
      </c>
      <c r="D17" s="32" t="s">
        <v>128</v>
      </c>
      <c r="E17" s="33" t="s">
        <v>39</v>
      </c>
      <c r="F17" s="33">
        <v>0.7</v>
      </c>
      <c r="G17" s="33">
        <v>2.8</v>
      </c>
      <c r="H17" s="34">
        <f t="shared" si="1"/>
        <v>1.96</v>
      </c>
      <c r="I17" s="33">
        <v>1280</v>
      </c>
      <c r="J17" s="68">
        <f t="shared" si="0"/>
        <v>2508.8</v>
      </c>
      <c r="K17" s="69" t="s">
        <v>131</v>
      </c>
    </row>
    <row r="18" ht="23.4" customHeight="1" spans="1:11">
      <c r="A18" s="21">
        <v>8</v>
      </c>
      <c r="B18" s="35"/>
      <c r="C18" s="31" t="s">
        <v>132</v>
      </c>
      <c r="D18" s="32"/>
      <c r="E18" s="33" t="s">
        <v>39</v>
      </c>
      <c r="F18" s="33">
        <v>2.8</v>
      </c>
      <c r="G18" s="33">
        <v>0.7</v>
      </c>
      <c r="H18" s="34">
        <f t="shared" si="1"/>
        <v>1.96</v>
      </c>
      <c r="I18" s="33">
        <v>1280</v>
      </c>
      <c r="J18" s="68">
        <f t="shared" si="0"/>
        <v>2508.8</v>
      </c>
      <c r="K18" s="69" t="s">
        <v>96</v>
      </c>
    </row>
    <row r="19" ht="23.4" customHeight="1" spans="1:11">
      <c r="A19" s="21">
        <v>9</v>
      </c>
      <c r="B19" s="35"/>
      <c r="C19" s="31" t="s">
        <v>133</v>
      </c>
      <c r="D19" s="32"/>
      <c r="E19" s="33" t="s">
        <v>39</v>
      </c>
      <c r="F19" s="33">
        <v>5.6</v>
      </c>
      <c r="G19" s="33">
        <v>2.5</v>
      </c>
      <c r="H19" s="34">
        <f t="shared" si="1"/>
        <v>14</v>
      </c>
      <c r="I19" s="33">
        <v>1280</v>
      </c>
      <c r="J19" s="68">
        <f t="shared" si="0"/>
        <v>17920</v>
      </c>
      <c r="K19" s="69" t="s">
        <v>96</v>
      </c>
    </row>
    <row r="20" ht="23.4" customHeight="1" spans="1:11">
      <c r="A20" s="21">
        <v>10</v>
      </c>
      <c r="B20" s="35"/>
      <c r="C20" s="31" t="s">
        <v>101</v>
      </c>
      <c r="D20" s="32"/>
      <c r="E20" s="33" t="s">
        <v>32</v>
      </c>
      <c r="F20" s="31"/>
      <c r="G20" s="32"/>
      <c r="H20" s="34">
        <v>1.2</v>
      </c>
      <c r="I20" s="33">
        <v>1980</v>
      </c>
      <c r="J20" s="68">
        <f t="shared" si="0"/>
        <v>2376</v>
      </c>
      <c r="K20" s="69" t="s">
        <v>93</v>
      </c>
    </row>
    <row r="21" ht="23.4" customHeight="1" spans="1:11">
      <c r="A21" s="21">
        <v>11</v>
      </c>
      <c r="B21" s="35"/>
      <c r="C21" s="31" t="s">
        <v>134</v>
      </c>
      <c r="D21" s="32"/>
      <c r="E21" s="33" t="s">
        <v>32</v>
      </c>
      <c r="F21" s="31"/>
      <c r="G21" s="32"/>
      <c r="H21" s="34">
        <v>1.2</v>
      </c>
      <c r="I21" s="33">
        <v>1480</v>
      </c>
      <c r="J21" s="68">
        <f t="shared" si="0"/>
        <v>1776</v>
      </c>
      <c r="K21" s="69" t="s">
        <v>135</v>
      </c>
    </row>
    <row r="22" ht="23.4" customHeight="1" spans="1:11">
      <c r="A22" s="21">
        <v>12</v>
      </c>
      <c r="B22" s="36"/>
      <c r="C22" s="31" t="s">
        <v>136</v>
      </c>
      <c r="D22" s="32"/>
      <c r="E22" s="33" t="s">
        <v>39</v>
      </c>
      <c r="F22" s="33">
        <v>4.1</v>
      </c>
      <c r="G22" s="33">
        <v>2.5</v>
      </c>
      <c r="H22" s="34">
        <f>F22*G22</f>
        <v>10.25</v>
      </c>
      <c r="I22" s="33">
        <v>1280</v>
      </c>
      <c r="J22" s="68">
        <f t="shared" si="0"/>
        <v>13120</v>
      </c>
      <c r="K22" s="69" t="s">
        <v>96</v>
      </c>
    </row>
    <row r="23" ht="23.4" customHeight="1" spans="1:11">
      <c r="A23" s="21">
        <v>13</v>
      </c>
      <c r="B23" s="30" t="s">
        <v>97</v>
      </c>
      <c r="C23" s="31" t="s">
        <v>98</v>
      </c>
      <c r="D23" s="32"/>
      <c r="E23" s="33" t="s">
        <v>39</v>
      </c>
      <c r="F23" s="33">
        <v>11.5</v>
      </c>
      <c r="G23" s="33">
        <v>2.15</v>
      </c>
      <c r="H23" s="34">
        <f>G23*F23</f>
        <v>24.725</v>
      </c>
      <c r="I23" s="33">
        <v>1280</v>
      </c>
      <c r="J23" s="68">
        <f t="shared" si="0"/>
        <v>31648</v>
      </c>
      <c r="K23" s="69" t="s">
        <v>96</v>
      </c>
    </row>
    <row r="24" ht="23.4" customHeight="1" spans="1:11">
      <c r="A24" s="21">
        <v>14</v>
      </c>
      <c r="B24" s="35"/>
      <c r="C24" s="31" t="s">
        <v>137</v>
      </c>
      <c r="D24" s="32" t="s">
        <v>99</v>
      </c>
      <c r="E24" s="33" t="s">
        <v>39</v>
      </c>
      <c r="F24" s="33">
        <v>1.3</v>
      </c>
      <c r="G24" s="33">
        <v>2.15</v>
      </c>
      <c r="H24" s="34">
        <v>3</v>
      </c>
      <c r="I24" s="33">
        <v>1280</v>
      </c>
      <c r="J24" s="68">
        <f t="shared" si="0"/>
        <v>3840</v>
      </c>
      <c r="K24" s="69" t="s">
        <v>96</v>
      </c>
    </row>
    <row r="25" ht="23.4" customHeight="1" spans="1:11">
      <c r="A25" s="21">
        <v>15</v>
      </c>
      <c r="B25" s="35"/>
      <c r="C25" s="31" t="s">
        <v>101</v>
      </c>
      <c r="D25" s="32"/>
      <c r="E25" s="33" t="s">
        <v>32</v>
      </c>
      <c r="F25" s="31"/>
      <c r="G25" s="32"/>
      <c r="H25" s="34">
        <v>0.7</v>
      </c>
      <c r="I25" s="33">
        <v>1980</v>
      </c>
      <c r="J25" s="68">
        <f t="shared" si="0"/>
        <v>1386</v>
      </c>
      <c r="K25" s="69" t="s">
        <v>93</v>
      </c>
    </row>
    <row r="26" ht="23.4" customHeight="1" spans="1:11">
      <c r="A26" s="21">
        <v>16</v>
      </c>
      <c r="B26" s="35"/>
      <c r="C26" s="31" t="s">
        <v>134</v>
      </c>
      <c r="D26" s="32"/>
      <c r="E26" s="33" t="s">
        <v>32</v>
      </c>
      <c r="F26" s="31"/>
      <c r="G26" s="32"/>
      <c r="H26" s="34">
        <v>0.7</v>
      </c>
      <c r="I26" s="33">
        <v>1480</v>
      </c>
      <c r="J26" s="68">
        <f t="shared" si="0"/>
        <v>1036</v>
      </c>
      <c r="K26" s="69" t="s">
        <v>135</v>
      </c>
    </row>
    <row r="27" ht="23.4" customHeight="1" spans="1:11">
      <c r="A27" s="21">
        <v>17</v>
      </c>
      <c r="B27" s="35"/>
      <c r="C27" s="31" t="s">
        <v>138</v>
      </c>
      <c r="D27" s="32"/>
      <c r="E27" s="33" t="s">
        <v>32</v>
      </c>
      <c r="F27" s="31"/>
      <c r="G27" s="32"/>
      <c r="H27" s="34">
        <v>3.97</v>
      </c>
      <c r="I27" s="33">
        <v>1980</v>
      </c>
      <c r="J27" s="68">
        <f t="shared" si="0"/>
        <v>7860.6</v>
      </c>
      <c r="K27" s="69" t="s">
        <v>93</v>
      </c>
    </row>
    <row r="28" ht="23.4" customHeight="1" spans="1:11">
      <c r="A28" s="21">
        <v>18</v>
      </c>
      <c r="B28" s="35"/>
      <c r="C28" s="31" t="s">
        <v>139</v>
      </c>
      <c r="D28" s="32"/>
      <c r="E28" s="33" t="s">
        <v>39</v>
      </c>
      <c r="F28" s="33">
        <v>2.4</v>
      </c>
      <c r="G28" s="33">
        <v>0.7</v>
      </c>
      <c r="H28" s="34">
        <f t="shared" ref="H28:H31" si="2">F28*G28</f>
        <v>1.68</v>
      </c>
      <c r="I28" s="33">
        <v>1280</v>
      </c>
      <c r="J28" s="68">
        <f t="shared" si="0"/>
        <v>2150.4</v>
      </c>
      <c r="K28" s="69" t="s">
        <v>96</v>
      </c>
    </row>
    <row r="29" ht="23.4" customHeight="1" spans="1:11">
      <c r="A29" s="21">
        <v>19</v>
      </c>
      <c r="B29" s="35"/>
      <c r="C29" s="31" t="s">
        <v>140</v>
      </c>
      <c r="D29" s="32" t="s">
        <v>141</v>
      </c>
      <c r="E29" s="33" t="s">
        <v>39</v>
      </c>
      <c r="F29" s="33">
        <v>7.87</v>
      </c>
      <c r="G29" s="33">
        <v>2.15</v>
      </c>
      <c r="H29" s="34">
        <f t="shared" si="2"/>
        <v>16.9205</v>
      </c>
      <c r="I29" s="33">
        <v>1280</v>
      </c>
      <c r="J29" s="68">
        <f t="shared" si="0"/>
        <v>21658.24</v>
      </c>
      <c r="K29" s="69" t="s">
        <v>96</v>
      </c>
    </row>
    <row r="30" ht="23.4" customHeight="1" spans="1:11">
      <c r="A30" s="21">
        <v>20</v>
      </c>
      <c r="B30" s="35"/>
      <c r="C30" s="31" t="s">
        <v>142</v>
      </c>
      <c r="D30" s="32"/>
      <c r="E30" s="33" t="s">
        <v>32</v>
      </c>
      <c r="F30" s="31"/>
      <c r="G30" s="32"/>
      <c r="H30" s="34">
        <v>1.7</v>
      </c>
      <c r="I30" s="33">
        <v>1480</v>
      </c>
      <c r="J30" s="68">
        <f t="shared" si="0"/>
        <v>2516</v>
      </c>
      <c r="K30" s="69" t="s">
        <v>96</v>
      </c>
    </row>
    <row r="31" s="1" customFormat="1" ht="23.4" customHeight="1" spans="1:11">
      <c r="A31" s="37">
        <v>21</v>
      </c>
      <c r="B31" s="38"/>
      <c r="C31" s="39" t="s">
        <v>143</v>
      </c>
      <c r="D31" s="40"/>
      <c r="E31" s="41" t="s">
        <v>39</v>
      </c>
      <c r="F31" s="41">
        <v>5.73</v>
      </c>
      <c r="G31" s="41">
        <v>0.55</v>
      </c>
      <c r="H31" s="42">
        <f t="shared" si="2"/>
        <v>3.1515</v>
      </c>
      <c r="I31" s="33">
        <v>1280</v>
      </c>
      <c r="J31" s="70">
        <f t="shared" si="0"/>
        <v>4033.92</v>
      </c>
      <c r="K31" s="71" t="s">
        <v>96</v>
      </c>
    </row>
    <row r="32" ht="23.4" customHeight="1" spans="1:11">
      <c r="A32" s="21">
        <v>25</v>
      </c>
      <c r="B32" s="35"/>
      <c r="C32" s="31" t="s">
        <v>82</v>
      </c>
      <c r="D32" s="32"/>
      <c r="E32" s="33" t="s">
        <v>32</v>
      </c>
      <c r="F32" s="31"/>
      <c r="G32" s="32"/>
      <c r="H32" s="34">
        <v>40</v>
      </c>
      <c r="I32" s="33">
        <v>220</v>
      </c>
      <c r="J32" s="68">
        <f t="shared" si="0"/>
        <v>8800</v>
      </c>
      <c r="K32" s="69" t="s">
        <v>82</v>
      </c>
    </row>
    <row r="33" ht="23.4" customHeight="1" spans="1:11">
      <c r="A33" s="43" t="s">
        <v>54</v>
      </c>
      <c r="B33" s="44"/>
      <c r="C33" s="44"/>
      <c r="D33" s="44"/>
      <c r="E33" s="44"/>
      <c r="F33" s="45"/>
      <c r="G33" s="45"/>
      <c r="H33" s="46"/>
      <c r="I33" s="45"/>
      <c r="J33" s="72">
        <f>SUM(J11:J32)</f>
        <v>150859.36</v>
      </c>
      <c r="K33" s="73"/>
    </row>
    <row r="34" ht="23.4" customHeight="1" spans="1:11">
      <c r="A34" s="27" t="s">
        <v>144</v>
      </c>
      <c r="B34" s="28"/>
      <c r="C34" s="28"/>
      <c r="D34" s="28"/>
      <c r="E34" s="28"/>
      <c r="F34" s="29"/>
      <c r="G34" s="29"/>
      <c r="H34" s="29"/>
      <c r="I34" s="29"/>
      <c r="J34" s="29"/>
      <c r="K34" s="67"/>
    </row>
    <row r="35" ht="23.4" customHeight="1" spans="1:11">
      <c r="A35" s="21">
        <v>1</v>
      </c>
      <c r="B35" s="30" t="s">
        <v>97</v>
      </c>
      <c r="C35" s="31" t="s">
        <v>145</v>
      </c>
      <c r="D35" s="32"/>
      <c r="E35" s="33" t="s">
        <v>44</v>
      </c>
      <c r="F35" s="31"/>
      <c r="G35" s="32"/>
      <c r="H35" s="34">
        <v>1</v>
      </c>
      <c r="I35" s="33">
        <v>1600</v>
      </c>
      <c r="J35" s="68">
        <f t="shared" ref="J35:J43" si="3">H35*I35</f>
        <v>1600</v>
      </c>
      <c r="K35" s="69" t="s">
        <v>146</v>
      </c>
    </row>
    <row r="36" ht="23.4" customHeight="1" spans="1:11">
      <c r="A36" s="21">
        <v>2</v>
      </c>
      <c r="B36" s="35"/>
      <c r="C36" s="31" t="s">
        <v>147</v>
      </c>
      <c r="D36" s="32"/>
      <c r="E36" s="33" t="s">
        <v>44</v>
      </c>
      <c r="F36" s="31"/>
      <c r="G36" s="32"/>
      <c r="H36" s="34">
        <v>1</v>
      </c>
      <c r="I36" s="33">
        <v>1600</v>
      </c>
      <c r="J36" s="68">
        <f t="shared" si="3"/>
        <v>1600</v>
      </c>
      <c r="K36" s="69" t="s">
        <v>146</v>
      </c>
    </row>
    <row r="37" ht="23.4" customHeight="1" spans="1:11">
      <c r="A37" s="21">
        <v>3</v>
      </c>
      <c r="B37" s="35"/>
      <c r="C37" s="31" t="s">
        <v>148</v>
      </c>
      <c r="D37" s="32"/>
      <c r="E37" s="33" t="s">
        <v>44</v>
      </c>
      <c r="F37" s="31"/>
      <c r="G37" s="32"/>
      <c r="H37" s="34">
        <v>1</v>
      </c>
      <c r="I37" s="33">
        <v>2280</v>
      </c>
      <c r="J37" s="68">
        <f t="shared" si="3"/>
        <v>2280</v>
      </c>
      <c r="K37" s="69" t="s">
        <v>146</v>
      </c>
    </row>
    <row r="38" ht="23.4" customHeight="1" spans="1:11">
      <c r="A38" s="21">
        <v>4</v>
      </c>
      <c r="B38" s="35"/>
      <c r="C38" s="31" t="s">
        <v>149</v>
      </c>
      <c r="D38" s="32"/>
      <c r="E38" s="33" t="s">
        <v>39</v>
      </c>
      <c r="F38" s="33">
        <v>0.85</v>
      </c>
      <c r="G38" s="33">
        <v>2.3</v>
      </c>
      <c r="H38" s="34">
        <f t="shared" ref="H38:H43" si="4">F38*G38</f>
        <v>1.955</v>
      </c>
      <c r="I38" s="33">
        <v>990</v>
      </c>
      <c r="J38" s="68">
        <f t="shared" si="3"/>
        <v>1935.45</v>
      </c>
      <c r="K38" s="69" t="s">
        <v>150</v>
      </c>
    </row>
    <row r="39" ht="23.4" customHeight="1" spans="1:11">
      <c r="A39" s="21">
        <v>5</v>
      </c>
      <c r="B39" s="33" t="s">
        <v>89</v>
      </c>
      <c r="C39" s="31" t="s">
        <v>117</v>
      </c>
      <c r="D39" s="32"/>
      <c r="E39" s="33" t="s">
        <v>44</v>
      </c>
      <c r="F39" s="31"/>
      <c r="G39" s="32"/>
      <c r="H39" s="34">
        <v>1</v>
      </c>
      <c r="I39" s="33">
        <v>1600</v>
      </c>
      <c r="J39" s="68">
        <f t="shared" si="3"/>
        <v>1600</v>
      </c>
      <c r="K39" s="69" t="s">
        <v>146</v>
      </c>
    </row>
    <row r="40" ht="23.4" customHeight="1" spans="1:11">
      <c r="A40" s="21">
        <v>6</v>
      </c>
      <c r="B40" s="33"/>
      <c r="C40" s="31" t="s">
        <v>116</v>
      </c>
      <c r="D40" s="32"/>
      <c r="E40" s="33" t="s">
        <v>44</v>
      </c>
      <c r="F40" s="31"/>
      <c r="G40" s="32"/>
      <c r="H40" s="34">
        <v>1</v>
      </c>
      <c r="I40" s="33">
        <v>1600</v>
      </c>
      <c r="J40" s="68">
        <f t="shared" si="3"/>
        <v>1600</v>
      </c>
      <c r="K40" s="69" t="s">
        <v>146</v>
      </c>
    </row>
    <row r="41" ht="23.4" customHeight="1" spans="1:11">
      <c r="A41" s="21">
        <v>7</v>
      </c>
      <c r="B41" s="33"/>
      <c r="C41" s="31" t="s">
        <v>151</v>
      </c>
      <c r="D41" s="32"/>
      <c r="E41" s="33" t="s">
        <v>44</v>
      </c>
      <c r="F41" s="31"/>
      <c r="G41" s="32"/>
      <c r="H41" s="34">
        <v>1</v>
      </c>
      <c r="I41" s="33">
        <v>1600</v>
      </c>
      <c r="J41" s="68">
        <f t="shared" si="3"/>
        <v>1600</v>
      </c>
      <c r="K41" s="69" t="s">
        <v>146</v>
      </c>
    </row>
    <row r="42" ht="23.4" customHeight="1" spans="1:11">
      <c r="A42" s="21">
        <v>8</v>
      </c>
      <c r="B42" s="33"/>
      <c r="C42" s="31" t="s">
        <v>149</v>
      </c>
      <c r="D42" s="32"/>
      <c r="E42" s="33" t="s">
        <v>39</v>
      </c>
      <c r="F42" s="33">
        <v>0.85</v>
      </c>
      <c r="G42" s="33">
        <v>2.15</v>
      </c>
      <c r="H42" s="34">
        <f t="shared" si="4"/>
        <v>1.8275</v>
      </c>
      <c r="I42" s="33">
        <v>990</v>
      </c>
      <c r="J42" s="68">
        <f t="shared" si="3"/>
        <v>1809.225</v>
      </c>
      <c r="K42" s="69" t="s">
        <v>150</v>
      </c>
    </row>
    <row r="43" ht="23.4" customHeight="1" spans="1:11">
      <c r="A43" s="21">
        <v>9</v>
      </c>
      <c r="B43" s="33"/>
      <c r="C43" s="31" t="s">
        <v>119</v>
      </c>
      <c r="D43" s="32"/>
      <c r="E43" s="33" t="s">
        <v>39</v>
      </c>
      <c r="F43" s="33">
        <v>0.85</v>
      </c>
      <c r="G43" s="33">
        <v>2.15</v>
      </c>
      <c r="H43" s="34">
        <f t="shared" si="4"/>
        <v>1.8275</v>
      </c>
      <c r="I43" s="33">
        <v>990</v>
      </c>
      <c r="J43" s="68">
        <f t="shared" si="3"/>
        <v>1809.225</v>
      </c>
      <c r="K43" s="69" t="s">
        <v>150</v>
      </c>
    </row>
    <row r="44" ht="23.4" customHeight="1" spans="1:11">
      <c r="A44" s="43" t="s">
        <v>54</v>
      </c>
      <c r="B44" s="44"/>
      <c r="C44" s="44"/>
      <c r="D44" s="44"/>
      <c r="E44" s="44"/>
      <c r="F44" s="45"/>
      <c r="G44" s="45"/>
      <c r="H44" s="46"/>
      <c r="I44" s="45"/>
      <c r="J44" s="72">
        <f>SUM(J35:J43)</f>
        <v>15833.9</v>
      </c>
      <c r="K44" s="73"/>
    </row>
    <row r="45" ht="23.4" customHeight="1" spans="1:11">
      <c r="A45" s="47" t="s">
        <v>120</v>
      </c>
      <c r="B45" s="48"/>
      <c r="C45" s="48"/>
      <c r="D45" s="48"/>
      <c r="E45" s="48"/>
      <c r="F45" s="49"/>
      <c r="G45" s="49"/>
      <c r="H45" s="50"/>
      <c r="I45" s="49"/>
      <c r="J45" s="74">
        <f>J44+J33</f>
        <v>166693.26</v>
      </c>
      <c r="K45" s="75"/>
    </row>
    <row r="46" ht="23.4" customHeight="1" spans="1:11">
      <c r="A46" s="47"/>
      <c r="B46" s="48"/>
      <c r="C46" s="48"/>
      <c r="D46" s="48"/>
      <c r="E46" s="48"/>
      <c r="F46" s="49"/>
      <c r="G46" s="49"/>
      <c r="H46" s="50"/>
      <c r="I46" s="49"/>
      <c r="J46" s="74"/>
      <c r="K46" s="75"/>
    </row>
    <row r="47" ht="9.9" customHeight="1" spans="1:11">
      <c r="A47" s="51"/>
      <c r="B47" s="52"/>
      <c r="C47" s="52"/>
      <c r="D47" s="52"/>
      <c r="E47" s="52"/>
      <c r="F47" s="53"/>
      <c r="G47" s="53"/>
      <c r="H47" s="53"/>
      <c r="I47" s="53"/>
      <c r="J47" s="53"/>
      <c r="K47" s="76"/>
    </row>
    <row r="48" customFormat="1" ht="18" customHeight="1" spans="1:11">
      <c r="A48" s="54" t="s">
        <v>121</v>
      </c>
      <c r="B48" s="55"/>
      <c r="D48" s="55"/>
      <c r="E48" s="55"/>
      <c r="F48" s="56"/>
      <c r="G48" s="57" t="s">
        <v>122</v>
      </c>
      <c r="H48" s="2"/>
      <c r="I48" s="2"/>
      <c r="J48" s="56"/>
      <c r="K48" s="77"/>
    </row>
    <row r="49" ht="29.25" customHeight="1" spans="1:11">
      <c r="A49" s="58"/>
      <c r="B49" s="59"/>
      <c r="C49" s="59"/>
      <c r="D49" s="59"/>
      <c r="E49" s="59"/>
      <c r="F49" s="60"/>
      <c r="G49" s="61" t="s">
        <v>123</v>
      </c>
      <c r="H49" s="60"/>
      <c r="I49" s="60"/>
      <c r="J49" s="60"/>
      <c r="K49" s="78"/>
    </row>
  </sheetData>
  <mergeCells count="55">
    <mergeCell ref="A8:K8"/>
    <mergeCell ref="B9:D9"/>
    <mergeCell ref="A10:K10"/>
    <mergeCell ref="C11:D11"/>
    <mergeCell ref="C12:D12"/>
    <mergeCell ref="C13:D13"/>
    <mergeCell ref="F13:G13"/>
    <mergeCell ref="C14:D14"/>
    <mergeCell ref="C15:D15"/>
    <mergeCell ref="C16:D16"/>
    <mergeCell ref="C17:D17"/>
    <mergeCell ref="C18:D18"/>
    <mergeCell ref="C19:D19"/>
    <mergeCell ref="C20:D20"/>
    <mergeCell ref="F20:G20"/>
    <mergeCell ref="C21:D21"/>
    <mergeCell ref="F21:G21"/>
    <mergeCell ref="C22:D22"/>
    <mergeCell ref="C23:D23"/>
    <mergeCell ref="C24:D24"/>
    <mergeCell ref="C25:D25"/>
    <mergeCell ref="F25:G25"/>
    <mergeCell ref="C26:D26"/>
    <mergeCell ref="F26:G26"/>
    <mergeCell ref="C27:D27"/>
    <mergeCell ref="C28:D28"/>
    <mergeCell ref="C29:D29"/>
    <mergeCell ref="C30:D30"/>
    <mergeCell ref="C31:D31"/>
    <mergeCell ref="C32:D32"/>
    <mergeCell ref="A33:H33"/>
    <mergeCell ref="A34:K34"/>
    <mergeCell ref="C35:D35"/>
    <mergeCell ref="F35:G35"/>
    <mergeCell ref="C36:D36"/>
    <mergeCell ref="F36:G36"/>
    <mergeCell ref="C37:D37"/>
    <mergeCell ref="F37:G37"/>
    <mergeCell ref="C38:D38"/>
    <mergeCell ref="C39:D39"/>
    <mergeCell ref="F39:G39"/>
    <mergeCell ref="C40:D40"/>
    <mergeCell ref="F40:G40"/>
    <mergeCell ref="C41:D41"/>
    <mergeCell ref="F41:G41"/>
    <mergeCell ref="C42:D42"/>
    <mergeCell ref="C43:D43"/>
    <mergeCell ref="A44:H44"/>
    <mergeCell ref="A45:H45"/>
    <mergeCell ref="A46:H46"/>
    <mergeCell ref="B11:B22"/>
    <mergeCell ref="B24:B31"/>
    <mergeCell ref="B35:B38"/>
    <mergeCell ref="B39:B43"/>
    <mergeCell ref="A1:J4"/>
  </mergeCells>
  <pageMargins left="0.629861111111111" right="0" top="0.66875" bottom="0" header="0.550694444444444" footer="0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悠然居项目全屋定制1</vt:lpstr>
      <vt:lpstr>悠然居项目全屋定制2</vt:lpstr>
      <vt:lpstr>悠然居项目全屋定制3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海尔全屋定制@唯肯全屋定制安安</cp:lastModifiedBy>
  <dcterms:created xsi:type="dcterms:W3CDTF">2024-10-19T17:45:00Z</dcterms:created>
  <dcterms:modified xsi:type="dcterms:W3CDTF">2025-10-13T07:41:48Z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7308ED8A9C314111BAF54CE40878326C_13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