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703" firstSheet="2" activeTab="2"/>
  </bookViews>
  <sheets>
    <sheet name="报价说明" sheetId="91" r:id="rId1"/>
    <sheet name="天逸项目智能化工程汇总表" sheetId="92" r:id="rId2"/>
    <sheet name="天逸项目智能化工程清单报价表" sheetId="89" r:id="rId3"/>
  </sheets>
  <definedNames>
    <definedName name="_xlnm._FilterDatabase" localSheetId="2" hidden="1">天逸项目智能化工程清单报价表!$A$3:$M$172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<sst xmlns="http://schemas.openxmlformats.org/spreadsheetml/2006/main" count="736" uniqueCount="378">
  <si>
    <t>工程量清单报价说明</t>
  </si>
  <si>
    <t>一、工程概况:</t>
  </si>
  <si>
    <t>工程概况天逸项目智能化工程，含整个地块的系统调试。</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</si>
  <si>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</si>
  <si>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</si>
  <si>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</si>
  <si>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</si>
  <si>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</si>
  <si>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</si>
  <si>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</si>
  <si>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</si>
  <si>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</si>
  <si>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</si>
  <si>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</si>
  <si>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</si>
  <si>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</si>
  <si>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包含系统实施所需的所有配件辅料。</t>
  </si>
  <si>
    <t>包含系统应用全部正版软件。</t>
  </si>
  <si>
    <t xml:space="preserve">包含各系统调试测试费用。 </t>
  </si>
  <si>
    <t>不含等电位接地箱。</t>
  </si>
  <si>
    <t>IC卡按每户三张+预留50张计入。</t>
  </si>
  <si>
    <t>以下内容为空白。</t>
  </si>
  <si>
    <t>伊河湾项目智能化工程汇总表</t>
  </si>
  <si>
    <t>序号</t>
  </si>
  <si>
    <t>名称</t>
  </si>
  <si>
    <t>单位</t>
  </si>
  <si>
    <t>小计（元）</t>
  </si>
  <si>
    <t>备注</t>
  </si>
  <si>
    <t>一</t>
  </si>
  <si>
    <t>智能化专网系统</t>
  </si>
  <si>
    <t>元</t>
  </si>
  <si>
    <t>华为</t>
  </si>
  <si>
    <t>二</t>
  </si>
  <si>
    <t>可视对讲系统</t>
  </si>
  <si>
    <t>安居宝</t>
  </si>
  <si>
    <t>三</t>
  </si>
  <si>
    <t>视频安防监控系统</t>
  </si>
  <si>
    <t>大华</t>
  </si>
  <si>
    <t>四</t>
  </si>
  <si>
    <t>人行、非机动车（含门禁）系统</t>
  </si>
  <si>
    <t>五</t>
  </si>
  <si>
    <t>电梯五方对讲系统</t>
  </si>
  <si>
    <t>爱谱华顿</t>
  </si>
  <si>
    <t>六</t>
  </si>
  <si>
    <t>背景音乐系统</t>
  </si>
  <si>
    <t>SPDPA</t>
  </si>
  <si>
    <t>七</t>
  </si>
  <si>
    <t>电子巡更系统</t>
  </si>
  <si>
    <t>蓝卡</t>
  </si>
  <si>
    <t>八</t>
  </si>
  <si>
    <t>停车场管理系统</t>
  </si>
  <si>
    <t>九</t>
  </si>
  <si>
    <t>无线WiFi系统</t>
  </si>
  <si>
    <t>锐捷</t>
  </si>
  <si>
    <t>十</t>
  </si>
  <si>
    <t>机房工程</t>
  </si>
  <si>
    <t>国产合格</t>
  </si>
  <si>
    <t>十一</t>
  </si>
  <si>
    <t>智能化室外综合管网</t>
  </si>
  <si>
    <t>十二</t>
  </si>
  <si>
    <t>各系统接入浩德物业管理平台的软件开发费用</t>
  </si>
  <si>
    <t>十三</t>
  </si>
  <si>
    <t>合计</t>
  </si>
  <si>
    <t>天逸项目智能化工程清单报价表</t>
  </si>
  <si>
    <t>工程项目名称</t>
  </si>
  <si>
    <t>工程内容</t>
  </si>
  <si>
    <t>工程量
g</t>
  </si>
  <si>
    <t>其中：各子项构成（元）</t>
  </si>
  <si>
    <t>含税综合单价(元)
f=(a+b+c+d+e)</t>
  </si>
  <si>
    <t>含税合价(元)=g*f</t>
  </si>
  <si>
    <t>品牌</t>
  </si>
  <si>
    <t>人工费
a</t>
  </si>
  <si>
    <t>主材费
b</t>
  </si>
  <si>
    <t>机械、辅材及其他c</t>
  </si>
  <si>
    <t>管理费及利润
d=(a+b+c)*费率</t>
  </si>
  <si>
    <t>税金
e=(a+b+c+d)*费率</t>
  </si>
  <si>
    <t>一、智能化设备网络系统小计</t>
  </si>
  <si>
    <t>核心交换机</t>
  </si>
  <si>
    <r>
      <rPr>
        <sz val="10"/>
        <rFont val="黑体"/>
        <charset val="134"/>
      </rPr>
      <t xml:space="preserve">1.名称：核心交换机
2.规格：三层交换机；
</t>
    </r>
    <r>
      <rPr>
        <sz val="10"/>
        <rFont val="Symbol"/>
        <charset val="134"/>
      </rPr>
      <t></t>
    </r>
    <r>
      <rPr>
        <sz val="10"/>
        <rFont val="黑体"/>
        <charset val="134"/>
      </rPr>
      <t xml:space="preserve">含千兆电口、千兆光口，24个千兆电口+24个千兆光口；
</t>
    </r>
    <r>
      <rPr>
        <sz val="10"/>
        <rFont val="Symbol"/>
        <charset val="134"/>
      </rPr>
      <t></t>
    </r>
    <r>
      <rPr>
        <sz val="10"/>
        <rFont val="黑体"/>
        <charset val="134"/>
      </rPr>
      <t xml:space="preserve">可扩展万兆光口；
</t>
    </r>
    <r>
      <rPr>
        <sz val="10"/>
        <rFont val="Symbol"/>
        <charset val="134"/>
      </rPr>
      <t></t>
    </r>
    <r>
      <rPr>
        <sz val="10"/>
        <rFont val="黑体"/>
        <charset val="134"/>
      </rPr>
      <t xml:space="preserve">含主控、电源、监控板、风扇框；
</t>
    </r>
    <r>
      <rPr>
        <sz val="10"/>
        <rFont val="Symbol"/>
        <charset val="134"/>
      </rPr>
      <t></t>
    </r>
    <r>
      <rPr>
        <sz val="10"/>
        <rFont val="黑体"/>
        <charset val="134"/>
      </rPr>
      <t xml:space="preserve">包转发率：1440Mpps以上；
</t>
    </r>
    <r>
      <rPr>
        <sz val="10"/>
        <rFont val="Symbol"/>
        <charset val="134"/>
      </rPr>
      <t></t>
    </r>
    <r>
      <rPr>
        <sz val="10"/>
        <rFont val="黑体"/>
        <charset val="134"/>
      </rPr>
      <t xml:space="preserve">交换容量：15.36Tbps以上；
</t>
    </r>
    <r>
      <rPr>
        <sz val="10"/>
        <rFont val="Symbol"/>
        <charset val="134"/>
      </rPr>
      <t></t>
    </r>
    <r>
      <rPr>
        <sz val="10"/>
        <rFont val="黑体"/>
        <charset val="134"/>
      </rPr>
      <t xml:space="preserve">支持命令行网管，支持VLAN划分，dhcp snooping，生成树，VPN等功能，网络地址规划需统一合理分配，各不同子系统分不同网段。所有小区网络设备固定IP地址分配需记录成表；
</t>
    </r>
    <r>
      <rPr>
        <sz val="10"/>
        <rFont val="Symbol"/>
        <charset val="134"/>
      </rPr>
      <t></t>
    </r>
    <r>
      <rPr>
        <sz val="10"/>
        <rFont val="黑体"/>
        <charset val="134"/>
      </rPr>
      <t>提供工信部设备进网许可证；
3.含安装和相关配件、辅材,相关调试，未详尽处满足图纸设计、满足相关规范要求</t>
    </r>
  </si>
  <si>
    <t>台</t>
  </si>
  <si>
    <t>8口接入层交换机</t>
  </si>
  <si>
    <r>
      <rPr>
        <sz val="10"/>
        <rFont val="黑体"/>
        <charset val="134"/>
      </rPr>
      <t>名称：8口接入层交换机
2.规格：</t>
    </r>
    <r>
      <rPr>
        <sz val="10"/>
        <rFont val="Symbol"/>
        <charset val="134"/>
      </rPr>
      <t></t>
    </r>
    <r>
      <rPr>
        <sz val="10"/>
        <rFont val="黑体"/>
        <charset val="134"/>
      </rPr>
      <t xml:space="preserve">8个千兆电口；
</t>
    </r>
    <r>
      <rPr>
        <sz val="10"/>
        <rFont val="Symbol"/>
        <charset val="134"/>
      </rPr>
      <t></t>
    </r>
    <r>
      <rPr>
        <sz val="10"/>
        <rFont val="黑体"/>
        <charset val="134"/>
      </rPr>
      <t xml:space="preserve">2个千兆光口；
</t>
    </r>
    <r>
      <rPr>
        <sz val="10"/>
        <rFont val="Symbol"/>
        <charset val="134"/>
      </rPr>
      <t></t>
    </r>
    <r>
      <rPr>
        <sz val="10"/>
        <rFont val="黑体"/>
        <charset val="134"/>
      </rPr>
      <t xml:space="preserve">交换容量256Gbps；
</t>
    </r>
    <r>
      <rPr>
        <sz val="10"/>
        <rFont val="Symbol"/>
        <charset val="134"/>
      </rPr>
      <t></t>
    </r>
    <r>
      <rPr>
        <sz val="10"/>
        <rFont val="黑体"/>
        <charset val="134"/>
      </rPr>
      <t xml:space="preserve">包转发率15Mpps；
</t>
    </r>
    <r>
      <rPr>
        <sz val="10"/>
        <rFont val="Symbol"/>
        <charset val="134"/>
      </rPr>
      <t></t>
    </r>
    <r>
      <rPr>
        <sz val="10"/>
        <rFont val="黑体"/>
        <charset val="134"/>
      </rPr>
      <t xml:space="preserve">支持命令行网管，网络地址规划需统一合理分配，各不同子系统分不同网段。所有小区网络设备固定IP地址分配需记录成表；
</t>
    </r>
    <r>
      <rPr>
        <sz val="10"/>
        <rFont val="Symbol"/>
        <charset val="134"/>
      </rPr>
      <t></t>
    </r>
    <r>
      <rPr>
        <sz val="10"/>
        <rFont val="黑体"/>
        <charset val="134"/>
      </rPr>
      <t>提供工信部设备进网许可证；
3.含安装和相关配件、辅材,相关调试，未详尽处满足图纸设计、满足相关规范要求</t>
    </r>
  </si>
  <si>
    <t>24口接入层交换机</t>
  </si>
  <si>
    <r>
      <rPr>
        <sz val="10"/>
        <rFont val="黑体"/>
        <charset val="134"/>
      </rPr>
      <t>1.名称：24口接入层交换机
2.规格：</t>
    </r>
    <r>
      <rPr>
        <sz val="10"/>
        <rFont val="Wingdings 2"/>
        <charset val="134"/>
      </rPr>
      <t></t>
    </r>
    <r>
      <rPr>
        <sz val="10"/>
        <rFont val="黑体"/>
        <charset val="134"/>
      </rPr>
      <t xml:space="preserve">24个千兆电口；
</t>
    </r>
    <r>
      <rPr>
        <sz val="10"/>
        <rFont val="Wingdings 2"/>
        <charset val="134"/>
      </rPr>
      <t></t>
    </r>
    <r>
      <rPr>
        <sz val="10"/>
        <rFont val="黑体"/>
        <charset val="134"/>
      </rPr>
      <t xml:space="preserve">2个千兆上行光口；
</t>
    </r>
    <r>
      <rPr>
        <sz val="10"/>
        <rFont val="Wingdings 2"/>
        <charset val="134"/>
      </rPr>
      <t></t>
    </r>
    <r>
      <rPr>
        <sz val="10"/>
        <rFont val="黑体"/>
        <charset val="134"/>
      </rPr>
      <t xml:space="preserve">包转发率：42Mpps以上；
</t>
    </r>
    <r>
      <rPr>
        <sz val="10"/>
        <rFont val="Wingdings 2"/>
        <charset val="134"/>
      </rPr>
      <t></t>
    </r>
    <r>
      <rPr>
        <sz val="10"/>
        <rFont val="黑体"/>
        <charset val="134"/>
      </rPr>
      <t xml:space="preserve">交换容量：168Gbps以上；
</t>
    </r>
    <r>
      <rPr>
        <sz val="10"/>
        <rFont val="Wingdings 2"/>
        <charset val="134"/>
      </rPr>
      <t></t>
    </r>
    <r>
      <rPr>
        <sz val="10"/>
        <rFont val="黑体"/>
        <charset val="134"/>
      </rPr>
      <t xml:space="preserve">支持命令行网管，支持VLAN划分，dhcp snooping，生成树，VPN等功能，网络地址规划需统一合理分配，各不同子系统分不同网段。所有小区网络设备固定IP地址分配需记录成表；
</t>
    </r>
    <r>
      <rPr>
        <sz val="10"/>
        <rFont val="Wingdings 2"/>
        <charset val="134"/>
      </rPr>
      <t></t>
    </r>
    <r>
      <rPr>
        <sz val="10"/>
        <rFont val="黑体"/>
        <charset val="134"/>
      </rPr>
      <t>提供工信部设备进网许可证；
3.含安装和相关配件、辅材,相关调试，未详尽处满足图纸设计、满足相关规范要求</t>
    </r>
  </si>
  <si>
    <t>24口汇聚层交换机</t>
  </si>
  <si>
    <r>
      <rPr>
        <sz val="10"/>
        <rFont val="黑体"/>
        <charset val="134"/>
      </rPr>
      <t>1.名称：24口汇聚层交换机
2.规格：</t>
    </r>
    <r>
      <rPr>
        <sz val="10"/>
        <rFont val="Symbol"/>
        <charset val="134"/>
      </rPr>
      <t></t>
    </r>
    <r>
      <rPr>
        <sz val="10"/>
        <rFont val="黑体"/>
        <charset val="134"/>
      </rPr>
      <t xml:space="preserve">24个千兆电口；
</t>
    </r>
    <r>
      <rPr>
        <sz val="10"/>
        <rFont val="Symbol"/>
        <charset val="134"/>
      </rPr>
      <t></t>
    </r>
    <r>
      <rPr>
        <sz val="10"/>
        <rFont val="黑体"/>
        <charset val="134"/>
      </rPr>
      <t xml:space="preserve">2个千兆上行光口；
</t>
    </r>
    <r>
      <rPr>
        <sz val="10"/>
        <rFont val="Symbol"/>
        <charset val="134"/>
      </rPr>
      <t></t>
    </r>
    <r>
      <rPr>
        <sz val="10"/>
        <rFont val="黑体"/>
        <charset val="134"/>
      </rPr>
      <t xml:space="preserve">包转发率：42Mpps以上；
</t>
    </r>
    <r>
      <rPr>
        <sz val="10"/>
        <rFont val="Symbol"/>
        <charset val="134"/>
      </rPr>
      <t></t>
    </r>
    <r>
      <rPr>
        <sz val="10"/>
        <rFont val="黑体"/>
        <charset val="134"/>
      </rPr>
      <t xml:space="preserve">交换容量：168Gbps以上；
</t>
    </r>
    <r>
      <rPr>
        <sz val="10"/>
        <rFont val="Symbol"/>
        <charset val="134"/>
      </rPr>
      <t></t>
    </r>
    <r>
      <rPr>
        <sz val="10"/>
        <rFont val="黑体"/>
        <charset val="134"/>
      </rPr>
      <t xml:space="preserve">支持命令行网管，支持VLAN划分，dhcp snooping，生成树，VPN等功能，网络地址规划需统一合理分配，各不同子系统分不同网段。所有小区网络设备固定IP地址分配需记录成表；
</t>
    </r>
    <r>
      <rPr>
        <sz val="10"/>
        <rFont val="Symbol"/>
        <charset val="134"/>
      </rPr>
      <t></t>
    </r>
    <r>
      <rPr>
        <sz val="10"/>
        <rFont val="黑体"/>
        <charset val="134"/>
      </rPr>
      <t>提供工信部设备进网许可证；
3.含安装和相关配件、辅材,相关调试，未详尽处满足图纸设计、满足相关规范要求</t>
    </r>
  </si>
  <si>
    <t>48口汇聚层交换机</t>
  </si>
  <si>
    <r>
      <rPr>
        <sz val="10"/>
        <rFont val="黑体"/>
        <charset val="134"/>
      </rPr>
      <t>1.名称：48口汇聚层交换机
2.规格：</t>
    </r>
    <r>
      <rPr>
        <sz val="10"/>
        <rFont val="Symbol"/>
        <charset val="134"/>
      </rPr>
      <t></t>
    </r>
    <r>
      <rPr>
        <sz val="10"/>
        <rFont val="黑体"/>
        <charset val="134"/>
      </rPr>
      <t xml:space="preserve">48个千兆电口；
</t>
    </r>
    <r>
      <rPr>
        <sz val="10"/>
        <rFont val="Symbol"/>
        <charset val="134"/>
      </rPr>
      <t></t>
    </r>
    <r>
      <rPr>
        <sz val="10"/>
        <rFont val="黑体"/>
        <charset val="134"/>
      </rPr>
      <t xml:space="preserve">2个千兆上行光口；
</t>
    </r>
    <r>
      <rPr>
        <sz val="10"/>
        <rFont val="Symbol"/>
        <charset val="134"/>
      </rPr>
      <t></t>
    </r>
    <r>
      <rPr>
        <sz val="10"/>
        <rFont val="黑体"/>
        <charset val="134"/>
      </rPr>
      <t xml:space="preserve">包转发率：105Mpps以上；
</t>
    </r>
    <r>
      <rPr>
        <sz val="10"/>
        <rFont val="Symbol"/>
        <charset val="134"/>
      </rPr>
      <t></t>
    </r>
    <r>
      <rPr>
        <sz val="10"/>
        <rFont val="黑体"/>
        <charset val="134"/>
      </rPr>
      <t xml:space="preserve">交换容量：432Gbps以上；
</t>
    </r>
    <r>
      <rPr>
        <sz val="10"/>
        <rFont val="Symbol"/>
        <charset val="134"/>
      </rPr>
      <t></t>
    </r>
    <r>
      <rPr>
        <sz val="10"/>
        <rFont val="黑体"/>
        <charset val="134"/>
      </rPr>
      <t xml:space="preserve">支持命令行网管，支持VLAN划分，dhcp snooping，生成树，VPN等功能，网络地址规划需统一合理分配，各不同子系统分不同网段。所有小区网络设备固定IP地址分配需记录成表；
</t>
    </r>
    <r>
      <rPr>
        <sz val="10"/>
        <rFont val="Symbol"/>
        <charset val="134"/>
      </rPr>
      <t></t>
    </r>
    <r>
      <rPr>
        <sz val="10"/>
        <rFont val="黑体"/>
        <charset val="134"/>
      </rPr>
      <t>提供工信部设备进网许可证；
3.含安装和相关配件、辅材,相关调试，未详尽处满足图纸设计、满足相关规范要求</t>
    </r>
  </si>
  <si>
    <t>单模光模块（千兆）</t>
  </si>
  <si>
    <t>1.名称：单模光模块（千兆）
2.规格：1000BASE-LX mini GBIC转换模块（1310nm）
3.含安装和相关配件、辅材,相关调试，未详尽处满足图纸设计、满足相关规范要求</t>
  </si>
  <si>
    <t>对</t>
  </si>
  <si>
    <t>室内智能化设备箱</t>
  </si>
  <si>
    <t>1.名称：室内智能化设备箱
2.规格：300*500*400mm
3.含安装和相关配件、辅材,相关调试，未详尽处满足图纸设计、满足相关规范要求</t>
  </si>
  <si>
    <t>个</t>
  </si>
  <si>
    <t>国标合格</t>
  </si>
  <si>
    <t>室外智能化设备箱</t>
  </si>
  <si>
    <t>1.名称：室外智能化设备箱
2.规格：500*600*300mm
3.含安装和相关配件、辅材,相关调试，未详尽处满足图纸设计、满足相关规范要求</t>
  </si>
  <si>
    <t>设备机柜(42U)</t>
  </si>
  <si>
    <t>1.名称：设备机柜(42U)
2.规格：600*800*2200mm
3.含安装和相关配件、辅材,相关调试，未详尽处满足图纸设计、满足相关规范要求</t>
  </si>
  <si>
    <r>
      <rPr>
        <sz val="10"/>
        <rFont val="黑体"/>
        <charset val="134"/>
      </rPr>
      <t>光纤配线架48</t>
    </r>
    <r>
      <rPr>
        <sz val="10"/>
        <color indexed="8"/>
        <rFont val="宋体"/>
        <charset val="134"/>
      </rPr>
      <t>位</t>
    </r>
  </si>
  <si>
    <t>1.名称：光纤配线架
2.规格：48位，机架式
3.含安装和相关配件、辅材,相关调试，未详尽处满足图纸设计、满足相关规范要求</t>
  </si>
  <si>
    <t>套</t>
  </si>
  <si>
    <t>24口光纤配线架</t>
  </si>
  <si>
    <t>1.名称：24口光纤配线架
2.含安装和相关配件、辅材,相关调试，未详尽处满足图纸设计、满足相关规范要求</t>
  </si>
  <si>
    <t>块</t>
  </si>
  <si>
    <t>光纤终端盒</t>
  </si>
  <si>
    <t>1.名称：光纤终端盒（含耦合器）
2.规格：4口，含法兰、尾纤、耦合器等配件及熔接
3.含安装和相关配件、辅材,相关调试，未详尽处满足图纸设计、满足相关规范要求</t>
  </si>
  <si>
    <t>光纤跳线</t>
  </si>
  <si>
    <t>1.名称：光纤跳线单模
2.含安装和相关配件、辅材,相关调试，未详尽处满足图纸设计、满足相关规范要求</t>
  </si>
  <si>
    <t>根</t>
  </si>
  <si>
    <t>光纤尾纤</t>
  </si>
  <si>
    <t>1.名称：光纤尾纤
3.含安装和相关配件、辅材,相关调试，未详尽处满足图纸设计、满足相关规范要求</t>
  </si>
  <si>
    <r>
      <rPr>
        <sz val="10"/>
        <rFont val="黑体"/>
        <charset val="134"/>
      </rPr>
      <t>4</t>
    </r>
    <r>
      <rPr>
        <sz val="10"/>
        <rFont val="宋体"/>
        <charset val="134"/>
      </rPr>
      <t>芯单模光缆</t>
    </r>
  </si>
  <si>
    <t>1.名称：4芯单模光缆
2.敷设方式：穿管、桥架内敷设
3.含安装和相关配件、辅材,相关调试，未详尽处满足图纸设计、满足相关规范要求</t>
  </si>
  <si>
    <t>米</t>
  </si>
  <si>
    <t>二、可视对讲系统小计</t>
  </si>
  <si>
    <t>室内分机（Linux 系统）</t>
  </si>
  <si>
    <t>1.名称：室内分机7寸
2.规格：*操作系统：Linux操作系统
3、屏幕规格：
主频：≥1GHZ
内存大小:≥512MB
FLASH大小:≥4GB
工作电压：+DC12V~18V
静态电流：≤220mA
工作电流: ≤420mA
传输方式: TCP/IP
3.含相关配件、辅材,相关调试，未详尽处满足图纸设计、满足相关规范要求</t>
  </si>
  <si>
    <t>单元门口机</t>
  </si>
  <si>
    <t>1.名称：单元门口机
2.规格：CPU 内核 四核Cortex-A17 主频1.8GHz 
系统 Android5.1以上
内存 2GB 2GB
存储 8GB 8GB
显示屏分辨率 1024*600
操作类型 机械式按键操作
安装方式 嵌入式安装
产品尺寸 197(W)*392(H)*45(D)
底盒尺寸 190(W)*382(H)*45(D)
人脸容量 ≤20000张
活体识别 支持活体检测，照片和视频无法攻破，攻破率≤0.001%
识别距离 0.3~1.2米
系统兼容 支持安卓、安凯和联阳混合版方案室内机对讲
防护等级 IP54，全户外安装，需配备防雨置
工作环境 温度:-40~70℃:湿度:≤93%
3.含安装和相关配件、辅材,相关调试，未详尽处满足图纸设计、满足相关规范要求</t>
  </si>
  <si>
    <t>单元对讲主机立柱</t>
  </si>
  <si>
    <t>1.名称：单元对讲主机立柱
2.含安装和相关配件、辅材,相关调试，未详尽处满足图纸设计、满足相关规范要求</t>
  </si>
  <si>
    <t>区口机</t>
  </si>
  <si>
    <t>1.名称：区口机
2.规格：CPU 内核 四核Cortex-A17 主频1.8GHz 
系统 Android5.1以上
内存 2GB 2GB
存储 8GB 8GB
显示屏分辨率 1024*600
操作类型 机械式按键操作
安装方式 嵌入式安装
产品尺寸 197(W)*392(H)*45(D)
底盒尺寸 190(W)*382(H)*45(D)
人脸容量 ≤20000张
活体识别 支持活体检测，照片和视频无法攻破，攻破率≤0.001%
识别距离 0.3~1.2米
系统兼容 支持安卓、安凯和联阳混合版方案室内机对讲
防护等级 IP54，全户外安装，需配备防雨置
工作环境 温度:-40~70℃:湿度:≤93%
3.含相关配件、辅材,相关调试，未详尽处满足图纸设计、满足相关规范要求</t>
  </si>
  <si>
    <t>双门磁力锁</t>
  </si>
  <si>
    <t>1.名称：双门磁力锁
2.规格：工作电压：DC12V/DC24V
工作电流：450mA*2/230mA*2
适用门型：木门/玻璃门/金属门/防火门
3.含安装和相关配件、辅材,相关调试，未详尽处满足图纸设计、满足相关规范要求</t>
  </si>
  <si>
    <t>出门按钮</t>
  </si>
  <si>
    <t>1.名称：出门按钮
2.规格：*符合标准电气86底盒尺寸 
*大面板设计
*耐电流：3A，36V DC
3.含安装和相关配件、辅材,相关调试，未详尽处满足图纸设计、满足相关规范要求</t>
  </si>
  <si>
    <t>分机电源</t>
  </si>
  <si>
    <t>1.名称：分机电源
2.规格：与产品选型配套
3.含安装和相关配件、辅材,相关调试，未详尽处满足图纸设计、满足相关规范要求</t>
  </si>
  <si>
    <t>门口机电源</t>
  </si>
  <si>
    <t>1.名称：门口机电源
2.规格：12V4A
3.含安装和相关配件、辅材,相关调试，未详尽处满足图纸设计、满足相关规范要求</t>
  </si>
  <si>
    <t>区口机电源</t>
  </si>
  <si>
    <t>1.名称：区口机电源
2.规格：12V4A
3.含安装和相关配件、辅材,相关调试，未详尽处满足图纸设计、满足相关规范要求</t>
  </si>
  <si>
    <t>对讲管理中心机</t>
  </si>
  <si>
    <t>1.名称：对讲管理中心机（含支架）
2.规格：输入电压 DC12V
电源功耗 待机2W，菜单操作7W，通话9W
材料颜色 银色
外观尺寸（高、宽、深） 390（W)*225(H)*30(D)
安装方式 壁挂式
防护能力 IP30
通讯协议 TCP/IP通讯协议
连接方式 热插拔
环境温度 -10~50℃
相对湿度 10%-95%
大气压力 100000Pa
3.含安装和相关配件、辅材,相关调试，未详尽处满足图纸设计、满足相关规范要求</t>
  </si>
  <si>
    <t>系统电源</t>
  </si>
  <si>
    <t>1.名称：系统电源
2.规格：与产品选型配套
3.含安装和相关配件、辅材,相关调试，未详尽处满足图纸设计、满足相关规范要求</t>
  </si>
  <si>
    <t>管理软件</t>
  </si>
  <si>
    <t>1.名称：管理软件（配套软件）</t>
  </si>
  <si>
    <t>数字机发卡器</t>
  </si>
  <si>
    <t>1.名称：数字机发卡器
2.含安装和相关配件、辅材,相关调试，未详尽处满足图纸设计、满足相关规范要求</t>
  </si>
  <si>
    <t>电梯对讲联动控制器（含电源）</t>
  </si>
  <si>
    <t>1.名称：电梯对讲联动控制器（含电源）
2.配置：◆可以控制16层。
◆电梯控制器可以增加3块扩展板，最大控制楼层数量：刷卡直达为56层，刷卡+按钮方式可以控制112层。
◆提供2个协议读卡器接口，通讯协议为自有的RS485协议。
◆数据存储容量：可保存5万条记录。
◆具有1个消防联动及断电恢复等多种安全工作模式。
◆多种主板状态监测和自检反馈（例如：外部电源掉电、数据资料出错、网络异常及系统复位等）。
◆动态电压保护性能：所有输入/输出均带电压动态保护，所有继电器输出带有瞬间过电压保护。                               
◆采用继电器干节点信号输出，与电梯无电气连接，只控制楼层按钮，不影响电梯功能。 
3.含安装和相关配件、辅材,相关调试，未详尽处满足图纸设计、满足相关规范要求</t>
  </si>
  <si>
    <t>可视对讲RS485协议转换器（含电源）</t>
  </si>
  <si>
    <t>1.名称：电可视对讲RS485协议转换器（含电源）
2.配置：◆主要用于接收各个楼层的住户对讲联动请求信号，对讲协议转换器是接收对讲厂家的RS485协议信号，需要定制开发。
◆对讲协议转换器需要跟对讲厂家相连。
◆具有两个RS485的接口，具有4个状态指示灯。
3.含安装和相关配件、辅材,相关调试，未详尽处满足图纸设计、满足相关规范要求</t>
  </si>
  <si>
    <t>信号线</t>
  </si>
  <si>
    <t>1.名称：UTP CAT5E
2.敷设方式：穿管、桥架内敷设
3.含安装和相关配件、辅材,相关调试，未详尽处满足图纸设计、满足相关规范要求</t>
  </si>
  <si>
    <t>电源线</t>
  </si>
  <si>
    <t>1.名称：RVV2*1.0
2.敷设方式：穿管、桥架内敷设
3.含安装和相关配件、辅材,相关调试，未详尽处满足图纸设计、满足相关规范要求</t>
  </si>
  <si>
    <t>主干电源线</t>
  </si>
  <si>
    <t>1.名称：RVV3*2.5
2.敷设方式：穿管、桥架内敷设
3.含安装和相关配件、辅材,相关调试，未详尽处满足图纸设计、满足相关规范要求</t>
  </si>
  <si>
    <t>电磁锁控制线</t>
  </si>
  <si>
    <t>1.名称：RVV4*1.0
2.敷设方式：穿管、桥架内敷设
3.含安装和相关配件、辅材,相关调试，未详尽处满足图纸设计、满足相关规范要求</t>
  </si>
  <si>
    <t>出门按钮线</t>
  </si>
  <si>
    <t>1.名称：RVV2*0.5
2.敷设方式：穿管、桥架内敷设
3.含安装和相关配件、辅材,相关调试，未详尽处满足图纸设计、满足相关规范要求</t>
  </si>
  <si>
    <t>梯控通讯线</t>
  </si>
  <si>
    <t>PVC20</t>
  </si>
  <si>
    <t>1.名称：PVC20
2.敷设方式：明敷
3.含安装和相关配件、辅材，未详尽处满足图纸设计、满足相关规范要求</t>
  </si>
  <si>
    <t>PVC25</t>
  </si>
  <si>
    <t>1.名称：PVC25
2.敷设方式：明敷
3.含安装和相关配件、辅材，未详尽处满足图纸设计、满足相关规范要求</t>
  </si>
  <si>
    <t>三、视频监控系统小计</t>
  </si>
  <si>
    <t>200万网络一体化摄像机</t>
  </si>
  <si>
    <r>
      <rPr>
        <sz val="10"/>
        <rFont val="黑体"/>
        <charset val="134"/>
      </rPr>
      <t>1.名称：200万网络一体化摄像机
2.规格</t>
    </r>
    <r>
      <rPr>
        <sz val="10"/>
        <rFont val="Symbol"/>
        <charset val="134"/>
      </rPr>
      <t></t>
    </r>
    <r>
      <rPr>
        <sz val="10"/>
        <rFont val="黑体"/>
        <charset val="134"/>
      </rPr>
      <t xml:space="preserve">200万像素； 
</t>
    </r>
    <r>
      <rPr>
        <sz val="10"/>
        <rFont val="Symbol"/>
        <charset val="134"/>
      </rPr>
      <t></t>
    </r>
    <r>
      <rPr>
        <sz val="10"/>
        <rFont val="黑体"/>
        <charset val="134"/>
      </rPr>
      <t xml:space="preserve">支持H.265编码；彩色最低照度0.01Lux；具备红外功能；
</t>
    </r>
    <r>
      <rPr>
        <sz val="10"/>
        <rFont val="Symbol"/>
        <charset val="134"/>
      </rPr>
      <t></t>
    </r>
    <r>
      <rPr>
        <sz val="10"/>
        <rFont val="黑体"/>
        <charset val="134"/>
      </rPr>
      <t xml:space="preserve">传感器：1/2.7" Progressive Scan CMOS；
</t>
    </r>
    <r>
      <rPr>
        <sz val="10"/>
        <rFont val="Symbol"/>
        <charset val="134"/>
      </rPr>
      <t></t>
    </r>
    <r>
      <rPr>
        <sz val="10"/>
        <rFont val="黑体"/>
        <charset val="134"/>
      </rPr>
      <t xml:space="preserve">快门：1/3秒至1/100,000秒；宽动态范围：120dB；
</t>
    </r>
    <r>
      <rPr>
        <sz val="10"/>
        <rFont val="Symbol"/>
        <charset val="134"/>
      </rPr>
      <t></t>
    </r>
    <r>
      <rPr>
        <sz val="10"/>
        <rFont val="黑体"/>
        <charset val="134"/>
      </rPr>
      <t xml:space="preserve">支持3D 数字降噪；最高分辨率可达1920×1080@ 25 fps；
</t>
    </r>
    <r>
      <rPr>
        <sz val="10"/>
        <rFont val="Symbol"/>
        <charset val="134"/>
      </rPr>
      <t></t>
    </r>
    <r>
      <rPr>
        <sz val="10"/>
        <rFont val="黑体"/>
        <charset val="134"/>
      </rPr>
      <t xml:space="preserve">支持背光补偿；支持ONVIF接口协议；
</t>
    </r>
    <r>
      <rPr>
        <sz val="10"/>
        <rFont val="Symbol"/>
        <charset val="134"/>
      </rPr>
      <t></t>
    </r>
    <r>
      <rPr>
        <sz val="10"/>
        <rFont val="黑体"/>
        <charset val="134"/>
      </rPr>
      <t xml:space="preserve">具备1个RJ45 10M/100M自适应以太网口；
</t>
    </r>
    <r>
      <rPr>
        <sz val="10"/>
        <rFont val="Symbol"/>
        <charset val="134"/>
      </rPr>
      <t></t>
    </r>
    <r>
      <rPr>
        <sz val="10"/>
        <rFont val="黑体"/>
        <charset val="134"/>
      </rPr>
      <t>符合IP67级防尘防水设计；选用行业工程机；
3.含安装和相关配件、辅材,相关调试，未详尽处满足图纸设计、满足相关规范要求</t>
    </r>
  </si>
  <si>
    <t>200万网络半球摄像机</t>
  </si>
  <si>
    <r>
      <rPr>
        <sz val="10"/>
        <rFont val="黑体"/>
        <charset val="134"/>
      </rPr>
      <t>1.名称：200万网络半球摄像机
2.规格：</t>
    </r>
    <r>
      <rPr>
        <sz val="10"/>
        <rFont val="Symbol"/>
        <charset val="134"/>
      </rPr>
      <t></t>
    </r>
    <r>
      <rPr>
        <sz val="10"/>
        <rFont val="黑体"/>
        <charset val="134"/>
      </rPr>
      <t xml:space="preserve">200万像素；
</t>
    </r>
    <r>
      <rPr>
        <sz val="10"/>
        <rFont val="Symbol"/>
        <charset val="134"/>
      </rPr>
      <t></t>
    </r>
    <r>
      <rPr>
        <sz val="10"/>
        <rFont val="黑体"/>
        <charset val="134"/>
      </rPr>
      <t xml:space="preserve">支持H.265编码；彩色最低照度0.01Lux；具备红外功能；
</t>
    </r>
    <r>
      <rPr>
        <sz val="10"/>
        <rFont val="Symbol"/>
        <charset val="134"/>
      </rPr>
      <t></t>
    </r>
    <r>
      <rPr>
        <sz val="10"/>
        <rFont val="黑体"/>
        <charset val="134"/>
      </rPr>
      <t xml:space="preserve">传感器：1/2.7" Progressive Scan CMOS；
</t>
    </r>
    <r>
      <rPr>
        <sz val="10"/>
        <rFont val="Symbol"/>
        <charset val="134"/>
      </rPr>
      <t></t>
    </r>
    <r>
      <rPr>
        <sz val="10"/>
        <rFont val="黑体"/>
        <charset val="134"/>
      </rPr>
      <t xml:space="preserve">快门：1/3秒至1/100,000秒；宽动态范围：120dB；
</t>
    </r>
    <r>
      <rPr>
        <sz val="10"/>
        <rFont val="Symbol"/>
        <charset val="134"/>
      </rPr>
      <t></t>
    </r>
    <r>
      <rPr>
        <sz val="10"/>
        <rFont val="黑体"/>
        <charset val="134"/>
      </rPr>
      <t xml:space="preserve">支持3D 数字降噪；最高分辨率可达1920×1080@ 25 fps；
</t>
    </r>
    <r>
      <rPr>
        <sz val="10"/>
        <rFont val="Symbol"/>
        <charset val="134"/>
      </rPr>
      <t></t>
    </r>
    <r>
      <rPr>
        <sz val="10"/>
        <rFont val="黑体"/>
        <charset val="134"/>
      </rPr>
      <t xml:space="preserve">支持背光补偿；支持ONVIF接口协议；
</t>
    </r>
    <r>
      <rPr>
        <sz val="10"/>
        <rFont val="Symbol"/>
        <charset val="134"/>
      </rPr>
      <t></t>
    </r>
    <r>
      <rPr>
        <sz val="10"/>
        <rFont val="黑体"/>
        <charset val="134"/>
      </rPr>
      <t xml:space="preserve">具备1个RJ45 10M/100M/1000M自适应以太网口；
</t>
    </r>
    <r>
      <rPr>
        <sz val="10"/>
        <rFont val="Symbol"/>
        <charset val="134"/>
      </rPr>
      <t></t>
    </r>
    <r>
      <rPr>
        <sz val="10"/>
        <rFont val="黑体"/>
        <charset val="134"/>
      </rPr>
      <t xml:space="preserve">符合IP67级防尘防水设计；
</t>
    </r>
    <r>
      <rPr>
        <sz val="10"/>
        <rFont val="Symbol"/>
        <charset val="134"/>
      </rPr>
      <t></t>
    </r>
    <r>
      <rPr>
        <sz val="10"/>
        <rFont val="黑体"/>
        <charset val="134"/>
      </rPr>
      <t>选用行业工程机；
3.含安装和相关配件、辅材,相关调试，未详尽处满足图纸设计、满足相关规范要求</t>
    </r>
  </si>
  <si>
    <t>400万网络球型云台摄像机</t>
  </si>
  <si>
    <r>
      <rPr>
        <sz val="10"/>
        <rFont val="黑体"/>
        <charset val="134"/>
      </rPr>
      <t>1.名称：400万网络球型云台摄像机
2.规格：</t>
    </r>
    <r>
      <rPr>
        <sz val="10"/>
        <rFont val="Symbol"/>
        <charset val="134"/>
      </rPr>
      <t></t>
    </r>
    <r>
      <rPr>
        <sz val="10"/>
        <rFont val="黑体"/>
        <charset val="134"/>
      </rPr>
      <t xml:space="preserve">400万像素；支持H.265编码；
</t>
    </r>
    <r>
      <rPr>
        <sz val="10"/>
        <rFont val="Symbol"/>
        <charset val="134"/>
      </rPr>
      <t></t>
    </r>
    <r>
      <rPr>
        <sz val="10"/>
        <rFont val="黑体"/>
        <charset val="134"/>
      </rPr>
      <t xml:space="preserve">彩色最低照度0.05Lux；具备红外功能；
</t>
    </r>
    <r>
      <rPr>
        <sz val="10"/>
        <rFont val="Symbol"/>
        <charset val="134"/>
      </rPr>
      <t></t>
    </r>
    <r>
      <rPr>
        <sz val="10"/>
        <rFont val="黑体"/>
        <charset val="134"/>
      </rPr>
      <t xml:space="preserve">水平360度连续旋转，垂直旋转-10°~90°；
</t>
    </r>
    <r>
      <rPr>
        <sz val="10"/>
        <rFont val="Symbol"/>
        <charset val="134"/>
      </rPr>
      <t></t>
    </r>
    <r>
      <rPr>
        <sz val="10"/>
        <rFont val="黑体"/>
        <charset val="134"/>
      </rPr>
      <t xml:space="preserve">支持最大1920×1080@30fps高清画面输出；
</t>
    </r>
    <r>
      <rPr>
        <sz val="10"/>
        <rFont val="Symbol"/>
        <charset val="134"/>
      </rPr>
      <t></t>
    </r>
    <r>
      <rPr>
        <sz val="10"/>
        <rFont val="黑体"/>
        <charset val="134"/>
      </rPr>
      <t xml:space="preserve">支持18倍光学变倍，16倍数字变倍；
</t>
    </r>
    <r>
      <rPr>
        <sz val="10"/>
        <rFont val="Symbol"/>
        <charset val="134"/>
      </rPr>
      <t></t>
    </r>
    <r>
      <rPr>
        <sz val="10"/>
        <rFont val="黑体"/>
        <charset val="134"/>
      </rPr>
      <t xml:space="preserve">支持数字宽动态、透雾、强光抑制、电子防抖；
</t>
    </r>
    <r>
      <rPr>
        <sz val="10"/>
        <rFont val="Symbol"/>
        <charset val="134"/>
      </rPr>
      <t></t>
    </r>
    <r>
      <rPr>
        <sz val="10"/>
        <rFont val="黑体"/>
        <charset val="134"/>
      </rPr>
      <t xml:space="preserve">RJ45网口，自适应10M/100M网络数据；
</t>
    </r>
    <r>
      <rPr>
        <sz val="10"/>
        <rFont val="Symbol"/>
        <charset val="134"/>
      </rPr>
      <t></t>
    </r>
    <r>
      <rPr>
        <sz val="10"/>
        <rFont val="黑体"/>
        <charset val="134"/>
      </rPr>
      <t xml:space="preserve">1路报警输入，1路报警输出；
</t>
    </r>
    <r>
      <rPr>
        <sz val="10"/>
        <rFont val="Symbol"/>
        <charset val="134"/>
      </rPr>
      <t></t>
    </r>
    <r>
      <rPr>
        <sz val="10"/>
        <rFont val="黑体"/>
        <charset val="134"/>
      </rPr>
      <t>支持标准协议ONVIF；选用行业工程机；
3.含安装和相关配件、辅材,相关调试，未详尽处满足图纸设计、满足相关规范要求</t>
    </r>
  </si>
  <si>
    <t>200万网络半球摄像机（带音频）机</t>
  </si>
  <si>
    <r>
      <rPr>
        <sz val="10"/>
        <rFont val="黑体"/>
        <charset val="134"/>
      </rPr>
      <t>1.名称：200万网络半球摄像机（带音频）
2.规格：</t>
    </r>
    <r>
      <rPr>
        <sz val="10"/>
        <rFont val="Symbol"/>
        <charset val="134"/>
      </rPr>
      <t></t>
    </r>
    <r>
      <rPr>
        <sz val="10"/>
        <rFont val="黑体"/>
        <charset val="134"/>
      </rPr>
      <t xml:space="preserve">200万像素； 
</t>
    </r>
    <r>
      <rPr>
        <sz val="10"/>
        <rFont val="Symbol"/>
        <charset val="134"/>
      </rPr>
      <t></t>
    </r>
    <r>
      <rPr>
        <sz val="10"/>
        <rFont val="黑体"/>
        <charset val="134"/>
      </rPr>
      <t xml:space="preserve">支持H.265编码；彩色最低照度0.01Lux；具备红外功能；
</t>
    </r>
    <r>
      <rPr>
        <sz val="10"/>
        <rFont val="Symbol"/>
        <charset val="134"/>
      </rPr>
      <t></t>
    </r>
    <r>
      <rPr>
        <sz val="10"/>
        <rFont val="黑体"/>
        <charset val="134"/>
      </rPr>
      <t xml:space="preserve">传感器：1/2.7" Progressive Scan CMOS；
</t>
    </r>
    <r>
      <rPr>
        <sz val="10"/>
        <rFont val="Symbol"/>
        <charset val="134"/>
      </rPr>
      <t></t>
    </r>
    <r>
      <rPr>
        <sz val="10"/>
        <rFont val="黑体"/>
        <charset val="134"/>
      </rPr>
      <t xml:space="preserve">快门：1/3秒至1/100,000秒；宽动态范围：120dB；
</t>
    </r>
    <r>
      <rPr>
        <sz val="10"/>
        <rFont val="Symbol"/>
        <charset val="134"/>
      </rPr>
      <t></t>
    </r>
    <r>
      <rPr>
        <sz val="10"/>
        <rFont val="黑体"/>
        <charset val="134"/>
      </rPr>
      <t xml:space="preserve">支持3D 数字降噪；最高分辨率可达1920×1080@ 25 fps；
</t>
    </r>
    <r>
      <rPr>
        <sz val="10"/>
        <rFont val="Symbol"/>
        <charset val="134"/>
      </rPr>
      <t></t>
    </r>
    <r>
      <rPr>
        <sz val="10"/>
        <rFont val="黑体"/>
        <charset val="134"/>
      </rPr>
      <t xml:space="preserve">支持背光补偿；支持ONVIF接口协议；
</t>
    </r>
    <r>
      <rPr>
        <sz val="10"/>
        <rFont val="Symbol"/>
        <charset val="134"/>
      </rPr>
      <t></t>
    </r>
    <r>
      <rPr>
        <sz val="10"/>
        <rFont val="黑体"/>
        <charset val="134"/>
      </rPr>
      <t xml:space="preserve">具备1个RJ45 10M/100M自适应以太网口；
</t>
    </r>
    <r>
      <rPr>
        <sz val="10"/>
        <rFont val="Symbol"/>
        <charset val="134"/>
      </rPr>
      <t></t>
    </r>
    <r>
      <rPr>
        <sz val="10"/>
        <rFont val="黑体"/>
        <charset val="134"/>
      </rPr>
      <t xml:space="preserve">1路音频输入，1路音频输出；
</t>
    </r>
    <r>
      <rPr>
        <sz val="10"/>
        <rFont val="Symbol"/>
        <charset val="134"/>
      </rPr>
      <t></t>
    </r>
    <r>
      <rPr>
        <sz val="10"/>
        <rFont val="黑体"/>
        <charset val="134"/>
      </rPr>
      <t>符合IP67级防尘防水设计；选用行业工程机；
3.含安装和相关配件、辅材,相关调试，未详尽处满足图纸设计、满足相关规范要求</t>
    </r>
  </si>
  <si>
    <t>拾音器</t>
  </si>
  <si>
    <r>
      <rPr>
        <sz val="10"/>
        <rFont val="黑体"/>
        <charset val="134"/>
      </rPr>
      <t>1.名称：拾音器
2.规格</t>
    </r>
    <r>
      <rPr>
        <sz val="10"/>
        <rFont val="Symbol"/>
        <charset val="134"/>
      </rPr>
      <t></t>
    </r>
    <r>
      <rPr>
        <sz val="10"/>
        <rFont val="黑体"/>
        <charset val="134"/>
      </rPr>
      <t xml:space="preserve">采用高灵敏度全指向性防水防尘咪头，全向拾音、声音清晰自然；
</t>
    </r>
    <r>
      <rPr>
        <sz val="10"/>
        <rFont val="Symbol"/>
        <charset val="134"/>
      </rPr>
      <t></t>
    </r>
    <r>
      <rPr>
        <sz val="10"/>
        <rFont val="黑体"/>
        <charset val="134"/>
      </rPr>
      <t xml:space="preserve">拾音距离：5-40平方米；
</t>
    </r>
    <r>
      <rPr>
        <sz val="10"/>
        <rFont val="Symbol"/>
        <charset val="134"/>
      </rPr>
      <t></t>
    </r>
    <r>
      <rPr>
        <sz val="10"/>
        <rFont val="黑体"/>
        <charset val="134"/>
      </rPr>
      <t xml:space="preserve">内置雷击保护、电源极性反接保护和静电保护；
</t>
    </r>
    <r>
      <rPr>
        <sz val="10"/>
        <rFont val="Symbol"/>
        <charset val="134"/>
      </rPr>
      <t></t>
    </r>
    <r>
      <rPr>
        <sz val="10"/>
        <rFont val="黑体"/>
        <charset val="134"/>
      </rPr>
      <t>1个3.5mm音频接口，2条引线（电源、公共地）；采用高保真/低噪声处理芯片
3.含安装和相关配件、辅材,相关调试，未详尽处满足图纸设计、满足相关规范要求</t>
    </r>
  </si>
  <si>
    <t>电梯专用网络摄像机</t>
  </si>
  <si>
    <r>
      <rPr>
        <sz val="10"/>
        <rFont val="黑体"/>
        <charset val="134"/>
      </rPr>
      <t>1.名称：电梯专用网络摄像机
2.规格：</t>
    </r>
    <r>
      <rPr>
        <sz val="10"/>
        <rFont val="Symbol"/>
        <charset val="134"/>
      </rPr>
      <t></t>
    </r>
    <r>
      <rPr>
        <sz val="10"/>
        <rFont val="黑体"/>
        <charset val="134"/>
      </rPr>
      <t xml:space="preserve">200万像素；支持H.265编码；
</t>
    </r>
    <r>
      <rPr>
        <sz val="10"/>
        <rFont val="Symbol"/>
        <charset val="134"/>
      </rPr>
      <t></t>
    </r>
    <r>
      <rPr>
        <sz val="10"/>
        <rFont val="黑体"/>
        <charset val="134"/>
      </rPr>
      <t xml:space="preserve">彩色最低照度0.01Lux；具备红外功能；
</t>
    </r>
    <r>
      <rPr>
        <sz val="10"/>
        <rFont val="Symbol"/>
        <charset val="134"/>
      </rPr>
      <t></t>
    </r>
    <r>
      <rPr>
        <sz val="10"/>
        <rFont val="黑体"/>
        <charset val="134"/>
      </rPr>
      <t xml:space="preserve">RJ45网口，自适应10M/100M网络数据；
</t>
    </r>
    <r>
      <rPr>
        <sz val="10"/>
        <rFont val="Symbol"/>
        <charset val="134"/>
      </rPr>
      <t></t>
    </r>
    <r>
      <rPr>
        <sz val="10"/>
        <rFont val="黑体"/>
        <charset val="134"/>
      </rPr>
      <t xml:space="preserve">传感器：1/2.7" Progressive Scan CMOS；
</t>
    </r>
    <r>
      <rPr>
        <sz val="10"/>
        <rFont val="Symbol"/>
        <charset val="134"/>
      </rPr>
      <t></t>
    </r>
    <r>
      <rPr>
        <sz val="10"/>
        <rFont val="黑体"/>
        <charset val="134"/>
      </rPr>
      <t xml:space="preserve">快门：1/3秒至1/100,000秒；宽动态范围：120dB；
</t>
    </r>
    <r>
      <rPr>
        <sz val="10"/>
        <rFont val="Symbol"/>
        <charset val="134"/>
      </rPr>
      <t></t>
    </r>
    <r>
      <rPr>
        <sz val="10"/>
        <rFont val="黑体"/>
        <charset val="134"/>
      </rPr>
      <t xml:space="preserve">支持3D 数字降噪；最高分辨率可达1920×1080@ 25 fps；
</t>
    </r>
    <r>
      <rPr>
        <sz val="10"/>
        <rFont val="Symbol"/>
        <charset val="134"/>
      </rPr>
      <t></t>
    </r>
    <r>
      <rPr>
        <sz val="10"/>
        <rFont val="黑体"/>
        <charset val="134"/>
      </rPr>
      <t>支持背光补偿；支持标准协议ONVIF；选用行业工程机；
3.含安装和相关配件、辅材,相关调试，未详尽处满足图纸设计、满足相关规范要求</t>
    </r>
  </si>
  <si>
    <t>高空抛物摄像机</t>
  </si>
  <si>
    <r>
      <rPr>
        <sz val="10"/>
        <rFont val="黑体"/>
        <charset val="134"/>
      </rPr>
      <t>1.名称：高空抛物摄像机
2.规格：</t>
    </r>
    <r>
      <rPr>
        <sz val="10"/>
        <rFont val="Symbol"/>
        <charset val="134"/>
      </rPr>
      <t></t>
    </r>
    <r>
      <rPr>
        <sz val="10"/>
        <rFont val="黑体"/>
        <charset val="134"/>
      </rPr>
      <t xml:space="preserve">采用星光级低照度400万像素1/2.7英寸CMOS图像传感器，低照度效果好，图像清晰度高；
</t>
    </r>
    <r>
      <rPr>
        <sz val="10"/>
        <rFont val="Symbol"/>
        <charset val="134"/>
      </rPr>
      <t></t>
    </r>
    <r>
      <rPr>
        <sz val="10"/>
        <rFont val="黑体"/>
        <charset val="134"/>
      </rPr>
      <t xml:space="preserve">最大可输出600万(2688x1520)@25fps；
</t>
    </r>
    <r>
      <rPr>
        <sz val="10"/>
        <rFont val="Symbol"/>
        <charset val="134"/>
      </rPr>
      <t></t>
    </r>
    <r>
      <rPr>
        <sz val="10"/>
        <rFont val="黑体"/>
        <charset val="134"/>
      </rPr>
      <t xml:space="preserve">电动变焦；镜头焦距2.7mm~13.5mm；
</t>
    </r>
    <r>
      <rPr>
        <sz val="10"/>
        <rFont val="Symbol"/>
        <charset val="134"/>
      </rPr>
      <t></t>
    </r>
    <r>
      <rPr>
        <sz val="10"/>
        <rFont val="黑体"/>
        <charset val="134"/>
      </rPr>
      <t xml:space="preserve">支持H.265编码，压缩比高，实现超低码流传输；
</t>
    </r>
    <r>
      <rPr>
        <sz val="10"/>
        <rFont val="Symbol"/>
        <charset val="134"/>
      </rPr>
      <t></t>
    </r>
    <r>
      <rPr>
        <sz val="10"/>
        <rFont val="黑体"/>
        <charset val="134"/>
      </rPr>
      <t xml:space="preserve">内置红外补光灯，最大红外监控距离150米；
</t>
    </r>
    <r>
      <rPr>
        <sz val="10"/>
        <rFont val="Symbol"/>
        <charset val="134"/>
      </rPr>
      <t></t>
    </r>
    <r>
      <rPr>
        <sz val="10"/>
        <rFont val="黑体"/>
        <charset val="134"/>
      </rPr>
      <t xml:space="preserve">支持走廊模式，宽动态，3D降噪，强光抑制，背光补偿，数字水印，适用不同监控环境；
</t>
    </r>
    <r>
      <rPr>
        <sz val="10"/>
        <rFont val="Symbol"/>
        <charset val="134"/>
      </rPr>
      <t></t>
    </r>
    <r>
      <rPr>
        <sz val="10"/>
        <rFont val="黑体"/>
        <charset val="134"/>
      </rPr>
      <t xml:space="preserve">支持Smart H.265/H.264H智能编码，ROI区域增强，SVC自适应编码，适用不同带宽和存储环境；
</t>
    </r>
    <r>
      <rPr>
        <sz val="10"/>
        <rFont val="Symbol"/>
        <charset val="134"/>
      </rPr>
      <t></t>
    </r>
    <r>
      <rPr>
        <sz val="10"/>
        <rFont val="黑体"/>
        <charset val="134"/>
      </rPr>
      <t xml:space="preserve">支持AC24V/DC12V供电方式，支持12V电源返送，最大电流165mA，方便工程安装；
</t>
    </r>
    <r>
      <rPr>
        <sz val="10"/>
        <rFont val="Symbol"/>
        <charset val="134"/>
      </rPr>
      <t></t>
    </r>
    <r>
      <rPr>
        <sz val="10"/>
        <rFont val="黑体"/>
        <charset val="134"/>
      </rPr>
      <t>支持IP67防护等级；
3.含安装和相关配件、辅材,相关调试，未详尽处满足图纸设计、满足相关规范要求</t>
    </r>
  </si>
  <si>
    <t>400万热成像摄像机</t>
  </si>
  <si>
    <t>1.名称：400万热成像摄像机
2.规格：传感器类型:1/2.7英寸CMOS;像素:400万:最大分辨率:2688X1520:最低照度:0 .002Lux(彩色模式):0 .0002lux(黑白模式);0[ux(补光灯开启):最大补光距离:60m(红外视频监控距离30m(暖光视频监控距离);补光灯:2颗(红外灯);2颗(混光(红外+暖光)灯);镜头类型:电动变焦;镜头焦距:2.7mm~13.5mm:镜头光圈:F1.6:视场角:水平:28°~99°垂直:16°~53°:对角:32°~1175°:智能编码:H 264:支持:H.265:支持;A编码:H.264:支持(压缩率&gt;25%):H.265:支持(压缩率&gt;25%);宽动态:120dB;走廊模式:90“/270°(在2688X1520分辨率及以下支持)，音频接口:支持;内置MC:支持,内置1个MIC;内置扬声器:支持,内置1个扬声器:报警事件:无SD卡:SD卡空间不足:SD卡出错:网络断开:P冲突:非法访问:动态检测:视频遮挡:场景变更音频异常侦测:虚焦侦测:电压检测:外部报警:安全异常:烟雾检测:火焰检测:通道占用:目标出现:目标消头:变化检测:目标状态:接入标准;ONVF(Profile S &amp; Profile G &amp; Profile T);CG;GB/T28181-2022(双国标);GA T1400:预览最大用户数:20个(总带宽:64M):最大Micro SD卡:512GB:RS-485接口:1个(波特率范围:1200bps~115200bps);音频输入:1路(RCA头);音频输出:1路(RCA头);报警输入:2 路(湿节点,支持直流3 ~5V电位,5mA电流);报输出:2 路(湿节点,支持直流最大12 V电位,0 3A电流);电源返送:支持DC12V电源返送,最大电流165mA,峰值电流700mA;供电方式:DC12V/POE;防护等级:IP67:
3.含安装和相关配件、辅材,相关调试，未详尽处满足图纸设计、满足相关规范要求</t>
  </si>
  <si>
    <t>枪型摄像机安装支架</t>
  </si>
  <si>
    <t>1.名称：枪型摄像机安装支架（壁装）
2.规格：壁装支架
3.含安装和相关配件、辅材,相关调试，未详尽处满足图纸设计、满足相关规范要求</t>
  </si>
  <si>
    <t>球型摄像机安装支架</t>
  </si>
  <si>
    <t>1.名称：球型摄像机安装支架（壁装）
2.规格：壁装支架/白色/铝合金/尺寸97×182×305mm
3.含安装和相关配件、辅材,相关调试，未详尽处满足图纸设计、满足相关规范要求</t>
  </si>
  <si>
    <t>无线网桥</t>
  </si>
  <si>
    <t>1.名称：无线网桥
2.规格：2.4G 150M无线网桥，无障碍2-3公里无线传输，网件主板，20dBm，802.11 b/n/g,16dBi板状天线,
3.含安装和相关配件、辅材,相关调试，未详尽处满足图纸设计、满足相关规范要求</t>
  </si>
  <si>
    <t>网络电源二合一防雷器</t>
  </si>
  <si>
    <t>1.名称：网络电源二合一防雷器
3.含安装和相关配件、辅材,相关调试，未详尽处满足图纸设计、满足相关规范要求</t>
  </si>
  <si>
    <t>摄像机电源</t>
  </si>
  <si>
    <t>1.名称：监控电源
2.规格：DC24V/5A
3.含安装和相关配件、辅材,相关调试，未详尽处满足图纸设计、满足相关规范要求</t>
  </si>
  <si>
    <t>1.名称：监控电源
2.规格：DC12V/2A
3.含安装和相关配件、辅材,相关调试，未详尽处满足图纸设计、满足相关规范要求</t>
  </si>
  <si>
    <t>室外摄像机立杆</t>
  </si>
  <si>
    <t>1.名称：室外摄像机立杆
2.规格：定制，不锈钢材质，3.5M，带避雷针
3.含安装和相关配件、辅材,相关调试，未详尽处满足图纸设计、满足相关规范要求</t>
  </si>
  <si>
    <t>网络键盘</t>
  </si>
  <si>
    <t>1.名称：网络键盘
2.规格：支持控制视频综合平台、多路解码器的矩阵切换和前端通道的云台控制*支持直接控制前端设备的云台控制。*支持VGA和HDMI输出*支持H.265/H.264/MPEG4标准网络视频流解码*支持G711标准音频*支持1/4/9/16等画面分割切换*支持最大4路1080P视频解码上墙，最大16分割视频显示*支持Onvif协议接入*支持10M/100M/1000M自适应以太网接口*支持有线和wifi无线接入*10.2英寸电容触摸屏 1024*600*支持4维操纵杆，控制云台方向及变倍*支持DVR、NVR、EVS、解码器4|9|16路系列等设备*支持管理员和操作员权限分配*两级用户权限，支持32个用户 ，1个admin管理员用户和31个操作员用户，每个操作员支持管理8000台设备*支持和硬盘录像机语音对讲（8K采样）*支持抓图保存到U盘（优先）和上传到TFTP服务器*支持键盘本地回放远程硬盘录像机录像并保存到U盘，支持快放|慢放、前一录|后一录像*支持键盘控制解码器回放上墙，支持快放|慢放*支持键盘控制解码器轮巡，多个输入源在一个或者多个输出屏上轮巡*支持键盘本地回放U盘里的录像*支持解码器物理屏和融合屏（平台模式下默认）两种模式*外观符合人体工学设计，美观大方
3.含安装和相关配件、辅材,相关调试，未详尽处满足图纸设计、满足相关规范要求</t>
  </si>
  <si>
    <t>视频解码器</t>
  </si>
  <si>
    <r>
      <rPr>
        <sz val="10"/>
        <rFont val="黑体"/>
        <charset val="134"/>
      </rPr>
      <t>1.名称：视频解码器
2.规格：</t>
    </r>
    <r>
      <rPr>
        <sz val="10"/>
        <rFont val="Symbol"/>
        <charset val="134"/>
      </rPr>
      <t></t>
    </r>
    <r>
      <rPr>
        <sz val="10"/>
        <rFont val="黑体"/>
        <charset val="134"/>
      </rPr>
      <t xml:space="preserve">输出接口：8路输出，支持DVI（可以转HDMI或者VGA）、BNC两种输出接口；
</t>
    </r>
    <r>
      <rPr>
        <sz val="10"/>
        <rFont val="Symbol"/>
        <charset val="134"/>
      </rPr>
      <t></t>
    </r>
    <r>
      <rPr>
        <sz val="10"/>
        <rFont val="黑体"/>
        <charset val="134"/>
      </rPr>
      <t xml:space="preserve">DVI、HDMI、VGA输出分辨率最高都支持1920*1080；
</t>
    </r>
    <r>
      <rPr>
        <sz val="10"/>
        <rFont val="Symbol"/>
        <charset val="134"/>
      </rPr>
      <t></t>
    </r>
    <r>
      <rPr>
        <sz val="10"/>
        <rFont val="黑体"/>
        <charset val="134"/>
      </rPr>
      <t xml:space="preserve">编码格式：支持H.265、H.264、MPEG4、MJPEG等主流的编码格式；
</t>
    </r>
    <r>
      <rPr>
        <sz val="10"/>
        <rFont val="Symbol"/>
        <charset val="134"/>
      </rPr>
      <t></t>
    </r>
    <r>
      <rPr>
        <sz val="10"/>
        <rFont val="黑体"/>
        <charset val="134"/>
      </rPr>
      <t xml:space="preserve">解码能力：5路800W，或10路500W，或15路300W，或20路1080P，或40路720P，或80路4CIF及以下分辨率；
</t>
    </r>
    <r>
      <rPr>
        <sz val="10"/>
        <rFont val="Symbol"/>
        <charset val="134"/>
      </rPr>
      <t></t>
    </r>
    <r>
      <rPr>
        <sz val="10"/>
        <rFont val="黑体"/>
        <charset val="134"/>
      </rPr>
      <t xml:space="preserve">画面分割：1*2、1*3、1*4、2*1、2*2、2*3、2*4、2*5、3*2、3*3、4*2、5*2的大屏拼接；
</t>
    </r>
    <r>
      <rPr>
        <sz val="10"/>
        <rFont val="Symbol"/>
        <charset val="134"/>
      </rPr>
      <t></t>
    </r>
    <r>
      <rPr>
        <sz val="10"/>
        <rFont val="黑体"/>
        <charset val="134"/>
      </rPr>
      <t>网络接口：1个，RJ45 10M/100M/1000Mbps自适应以太网口；
3.含安装和相关配件、辅材,相关调试，未详尽处满足图纸设计、满足相关规范要求</t>
    </r>
  </si>
  <si>
    <t>视频管理服务器</t>
  </si>
  <si>
    <r>
      <rPr>
        <sz val="10"/>
        <rFont val="黑体"/>
        <charset val="134"/>
      </rPr>
      <t>1.名称：视频管理服务器
2.规格：</t>
    </r>
    <r>
      <rPr>
        <sz val="10"/>
        <rFont val="Symbol"/>
        <charset val="134"/>
      </rPr>
      <t></t>
    </r>
    <r>
      <rPr>
        <sz val="10"/>
        <rFont val="黑体"/>
        <charset val="134"/>
      </rPr>
      <t xml:space="preserve">64位多核处理器；16GB高速缓存；128GSSD；
</t>
    </r>
    <r>
      <rPr>
        <sz val="10"/>
        <rFont val="Symbol"/>
        <charset val="134"/>
      </rPr>
      <t></t>
    </r>
    <r>
      <rPr>
        <sz val="10"/>
        <rFont val="黑体"/>
        <charset val="134"/>
      </rPr>
      <t xml:space="preserve">16槽磁盘数量；SATA/1TB、2TB、3TB、4TB、6TB；支持热插拔磁盘；RAID0、1、3、5、6、10、50、VRAID、JBOD、Hot-Spare；
</t>
    </r>
    <r>
      <rPr>
        <sz val="10"/>
        <rFont val="Symbol"/>
        <charset val="134"/>
      </rPr>
      <t></t>
    </r>
    <r>
      <rPr>
        <sz val="10"/>
        <rFont val="黑体"/>
        <charset val="134"/>
      </rPr>
      <t xml:space="preserve">支持各子系统的事件配置、分发、上报、联动等功能，并支持批量事件规则与联动；
</t>
    </r>
    <r>
      <rPr>
        <sz val="10"/>
        <rFont val="Symbol"/>
        <charset val="134"/>
      </rPr>
      <t></t>
    </r>
    <r>
      <rPr>
        <sz val="10"/>
        <rFont val="黑体"/>
        <charset val="134"/>
      </rPr>
      <t xml:space="preserve">支持视频安防设备接入管理，支持实时监控、录像存储、检索回放、智能分析、解码上墙控制等功能
</t>
    </r>
    <r>
      <rPr>
        <sz val="10"/>
        <rFont val="Symbol"/>
        <charset val="134"/>
      </rPr>
      <t></t>
    </r>
    <r>
      <rPr>
        <sz val="10"/>
        <rFont val="黑体"/>
        <charset val="134"/>
      </rPr>
      <t xml:space="preserve">磁盘检测预警及修复；
</t>
    </r>
    <r>
      <rPr>
        <sz val="10"/>
        <rFont val="Symbol"/>
        <charset val="134"/>
      </rPr>
      <t></t>
    </r>
    <r>
      <rPr>
        <sz val="10"/>
        <rFont val="黑体"/>
        <charset val="134"/>
      </rPr>
      <t xml:space="preserve">支持虚机的备份及故障还原；
</t>
    </r>
    <r>
      <rPr>
        <sz val="10"/>
        <rFont val="Symbol"/>
        <charset val="134"/>
      </rPr>
      <t></t>
    </r>
    <r>
      <rPr>
        <sz val="10"/>
        <rFont val="黑体"/>
        <charset val="134"/>
      </rPr>
      <t xml:space="preserve">管理方式B/S、C/S、CLI；
</t>
    </r>
    <r>
      <rPr>
        <sz val="10"/>
        <rFont val="Symbol"/>
        <charset val="134"/>
      </rPr>
      <t></t>
    </r>
    <r>
      <rPr>
        <sz val="10"/>
        <rFont val="黑体"/>
        <charset val="134"/>
      </rPr>
      <t xml:space="preserve">平台支持10000个用户管理、500个用户在线接入，50个用户并发登录；
</t>
    </r>
    <r>
      <rPr>
        <sz val="10"/>
        <rFont val="Symbol"/>
        <charset val="134"/>
      </rPr>
      <t></t>
    </r>
    <r>
      <rPr>
        <sz val="10"/>
        <rFont val="黑体"/>
        <charset val="134"/>
      </rPr>
      <t xml:space="preserve">支持多级多域管理；
</t>
    </r>
    <r>
      <rPr>
        <sz val="10"/>
        <rFont val="Symbol"/>
        <charset val="134"/>
      </rPr>
      <t></t>
    </r>
    <r>
      <rPr>
        <sz val="10"/>
        <rFont val="黑体"/>
        <charset val="134"/>
      </rPr>
      <t xml:space="preserve">兼容多品牌第三方标准IPSAN 存储设备，并实现流媒体直存；
</t>
    </r>
    <r>
      <rPr>
        <sz val="10"/>
        <rFont val="Symbol"/>
        <charset val="134"/>
      </rPr>
      <t></t>
    </r>
    <r>
      <rPr>
        <sz val="10"/>
        <rFont val="黑体"/>
        <charset val="134"/>
      </rPr>
      <t xml:space="preserve">支持前端以RTSP、GB/T28181、ONVIF、PSIA等协议接入；
</t>
    </r>
    <r>
      <rPr>
        <sz val="10"/>
        <rFont val="Symbol"/>
        <charset val="134"/>
      </rPr>
      <t></t>
    </r>
    <r>
      <rPr>
        <sz val="10"/>
        <rFont val="黑体"/>
        <charset val="134"/>
      </rPr>
      <t xml:space="preserve">提供SDK、HTTP接口，支持二次开发；
</t>
    </r>
    <r>
      <rPr>
        <sz val="10"/>
        <rFont val="Symbol"/>
        <charset val="134"/>
      </rPr>
      <t></t>
    </r>
    <r>
      <rPr>
        <sz val="10"/>
        <rFont val="黑体"/>
        <charset val="134"/>
      </rPr>
      <t xml:space="preserve">可提供全套开发包，与第三方平台互联互通。；
</t>
    </r>
    <r>
      <rPr>
        <sz val="10"/>
        <rFont val="Symbol"/>
        <charset val="134"/>
      </rPr>
      <t></t>
    </r>
    <r>
      <rPr>
        <sz val="10"/>
        <rFont val="黑体"/>
        <charset val="134"/>
      </rPr>
      <t xml:space="preserve">提供SDK、HTTP接口，支持二次开发；
</t>
    </r>
    <r>
      <rPr>
        <sz val="10"/>
        <rFont val="Symbol"/>
        <charset val="134"/>
      </rPr>
      <t></t>
    </r>
    <r>
      <rPr>
        <sz val="10"/>
        <rFont val="黑体"/>
        <charset val="134"/>
      </rPr>
      <t>可提供全套开发包，与第三方平台互联互通。
3.含安装和相关配件、辅材,相关调试，未详尽处满足图纸设计、满足相关规范要求</t>
    </r>
  </si>
  <si>
    <t>64路硬盘录像机</t>
  </si>
  <si>
    <r>
      <rPr>
        <sz val="10"/>
        <rFont val="黑体"/>
        <charset val="134"/>
      </rPr>
      <t>1.名称：64路硬盘录像机
2.规格：</t>
    </r>
    <r>
      <rPr>
        <sz val="10"/>
        <rFont val="Symbol"/>
        <charset val="134"/>
      </rPr>
      <t></t>
    </r>
    <r>
      <rPr>
        <sz val="10"/>
        <rFont val="黑体"/>
        <charset val="134"/>
      </rPr>
      <t xml:space="preserve">64路NVR存储，支持H.265编码；
</t>
    </r>
    <r>
      <rPr>
        <sz val="10"/>
        <rFont val="Symbol"/>
        <charset val="134"/>
      </rPr>
      <t></t>
    </r>
    <r>
      <rPr>
        <sz val="10"/>
        <rFont val="黑体"/>
        <charset val="134"/>
      </rPr>
      <t xml:space="preserve">16报警输入，4路报警输出；
</t>
    </r>
    <r>
      <rPr>
        <sz val="10"/>
        <rFont val="Symbol"/>
        <charset val="134"/>
      </rPr>
      <t></t>
    </r>
    <r>
      <rPr>
        <sz val="10"/>
        <rFont val="黑体"/>
        <charset val="134"/>
      </rPr>
      <t xml:space="preserve">具备USB接口、RJ45接口、RS485接口、RS232接口；
</t>
    </r>
    <r>
      <rPr>
        <sz val="10"/>
        <rFont val="Symbol"/>
        <charset val="134"/>
      </rPr>
      <t></t>
    </r>
    <r>
      <rPr>
        <sz val="10"/>
        <rFont val="黑体"/>
        <charset val="134"/>
      </rPr>
      <t xml:space="preserve">具备HDMI、VGA视频输出；
</t>
    </r>
    <r>
      <rPr>
        <sz val="10"/>
        <rFont val="Symbol"/>
        <charset val="134"/>
      </rPr>
      <t></t>
    </r>
    <r>
      <rPr>
        <sz val="10"/>
        <rFont val="黑体"/>
        <charset val="134"/>
      </rPr>
      <t xml:space="preserve">支持36路画面分割功能；
</t>
    </r>
    <r>
      <rPr>
        <sz val="10"/>
        <rFont val="Symbol"/>
        <charset val="134"/>
      </rPr>
      <t></t>
    </r>
    <r>
      <rPr>
        <sz val="10"/>
        <rFont val="黑体"/>
        <charset val="134"/>
      </rPr>
      <t>支持ehome协议,支持国际标准onvif协议
3.含安装和相关配件、辅材,相关调试，未详尽处满足图纸设计、满足相关规范要求</t>
    </r>
  </si>
  <si>
    <t>16路硬盘录像机</t>
  </si>
  <si>
    <t>1.名称：16路硬盘录像机                                      2.配置：高空抛物录像机
3.含安装和相关配件、辅材,相关调试，未详尽处满足图纸设计、满足相关规范要求</t>
  </si>
  <si>
    <t>4T监控硬盘</t>
  </si>
  <si>
    <t>1.名称：4T监控硬盘
2.规格：3.5英寸；4TB；SATA接口；缓存128M；7200转/分,6Gb/S；
3.含安装和相关配件、辅材,相关调试，未详尽处满足图纸设计、满足相关规范要求</t>
  </si>
  <si>
    <t>希捷</t>
  </si>
  <si>
    <t>46寸液晶监视器</t>
  </si>
  <si>
    <r>
      <rPr>
        <sz val="10"/>
        <rFont val="黑体"/>
        <charset val="134"/>
      </rPr>
      <t>1.名称：46寸液晶监视器（15米高清跳线）
2.规格：</t>
    </r>
    <r>
      <rPr>
        <sz val="10"/>
        <rFont val="Symbol"/>
        <charset val="134"/>
      </rPr>
      <t></t>
    </r>
    <r>
      <rPr>
        <sz val="10"/>
        <rFont val="黑体"/>
        <charset val="134"/>
      </rPr>
      <t xml:space="preserve">材质：液晶
</t>
    </r>
    <r>
      <rPr>
        <sz val="10"/>
        <rFont val="Symbol"/>
        <charset val="134"/>
      </rPr>
      <t></t>
    </r>
    <r>
      <rPr>
        <sz val="10"/>
        <rFont val="黑体"/>
        <charset val="134"/>
      </rPr>
      <t xml:space="preserve">尺寸:46英寸；
</t>
    </r>
    <r>
      <rPr>
        <sz val="10"/>
        <rFont val="Symbol"/>
        <charset val="134"/>
      </rPr>
      <t></t>
    </r>
    <r>
      <rPr>
        <sz val="10"/>
        <rFont val="黑体"/>
        <charset val="134"/>
      </rPr>
      <t xml:space="preserve"> 分辨率 ：1920x1080；
</t>
    </r>
    <r>
      <rPr>
        <sz val="10"/>
        <rFont val="Symbol"/>
        <charset val="134"/>
      </rPr>
      <t></t>
    </r>
    <r>
      <rPr>
        <sz val="10"/>
        <rFont val="黑体"/>
        <charset val="134"/>
      </rPr>
      <t xml:space="preserve"> 视角：垂直上下178°,水平左右178°；
</t>
    </r>
    <r>
      <rPr>
        <sz val="10"/>
        <rFont val="Symbol"/>
        <charset val="134"/>
      </rPr>
      <t></t>
    </r>
    <r>
      <rPr>
        <sz val="10"/>
        <rFont val="黑体"/>
        <charset val="134"/>
      </rPr>
      <t xml:space="preserve"> 响应时间：6.5ms(G to G)；
</t>
    </r>
    <r>
      <rPr>
        <sz val="10"/>
        <rFont val="Symbol"/>
        <charset val="134"/>
      </rPr>
      <t></t>
    </r>
    <r>
      <rPr>
        <sz val="10"/>
        <rFont val="黑体"/>
        <charset val="134"/>
      </rPr>
      <t xml:space="preserve"> 对比度：4500:1；
</t>
    </r>
    <r>
      <rPr>
        <sz val="10"/>
        <rFont val="Symbol"/>
        <charset val="134"/>
      </rPr>
      <t></t>
    </r>
    <r>
      <rPr>
        <sz val="10"/>
        <rFont val="黑体"/>
        <charset val="134"/>
      </rPr>
      <t xml:space="preserve"> 亮度：500cd/㎡；
</t>
    </r>
    <r>
      <rPr>
        <sz val="10"/>
        <rFont val="Symbol"/>
        <charset val="134"/>
      </rPr>
      <t></t>
    </r>
    <r>
      <rPr>
        <sz val="10"/>
        <rFont val="黑体"/>
        <charset val="134"/>
      </rPr>
      <t xml:space="preserve"> 物理拼缝：≤3.5mm；
</t>
    </r>
    <r>
      <rPr>
        <sz val="10"/>
        <rFont val="Symbol"/>
        <charset val="134"/>
      </rPr>
      <t></t>
    </r>
    <r>
      <rPr>
        <sz val="10"/>
        <rFont val="黑体"/>
        <charset val="134"/>
      </rPr>
      <t xml:space="preserve"> 输入接口 VGA×1，HDMI×1，DVI×1，CVBS(BNC)×1，USB×1
</t>
    </r>
    <r>
      <rPr>
        <sz val="10"/>
        <rFont val="Symbol"/>
        <charset val="134"/>
      </rPr>
      <t></t>
    </r>
    <r>
      <rPr>
        <sz val="10"/>
        <rFont val="黑体"/>
        <charset val="134"/>
      </rPr>
      <t xml:space="preserve"> 寿命：≥60000 小时；
3.含安装和相关配件、辅材,相关调试，未详尽处满足图纸设计、满足相关规范要求</t>
    </r>
  </si>
  <si>
    <t>大华丰视</t>
  </si>
  <si>
    <t>15米高清跳线</t>
  </si>
  <si>
    <t>1.名称：15米高清跳线
2.敷设方式：穿管、桥架内敷设
3.含安装和相关配件、辅材,相关调试，未详尽处满足图纸设计、满足相关规范要求</t>
  </si>
  <si>
    <t>电视墙</t>
  </si>
  <si>
    <t>1.名称：电视墙
2.规格：2*3
3.含安装和相关配件、辅材,相关调试，未详尽处满足图纸设计、满足相关规范要求</t>
  </si>
  <si>
    <t>管理电脑</t>
  </si>
  <si>
    <t>1.名称：管理电脑（监控、巡更、周界共用）
2.规格：CPU 型号（第十代）：Intel酷睿i5
CPU 频率：3.2GHz
内存容量：8GBDDR31600MHz
硬盘容量：512GB固态硬盘                  
显卡芯片：集成显卡
显示器：24英寸 1920*1080分辨率                     键盘、鼠标：标配同色无线键鼠套装（鼠标频值不小于2500）                                               3.含安装和相关配件、辅材,相关调试，未详尽处满足图纸设计、满足相关规范要求</t>
  </si>
  <si>
    <t>联想</t>
  </si>
  <si>
    <t>操作台</t>
  </si>
  <si>
    <t>1.名称：操作台4位
2.含安装和相关配件、辅材,相关调试，未详尽处满足图纸设计、满足相关规范要求</t>
  </si>
  <si>
    <t>UTP CAT5E</t>
  </si>
  <si>
    <t>RVV2*1.0</t>
  </si>
  <si>
    <t>RVV3*2.5</t>
  </si>
  <si>
    <t>JDG20</t>
  </si>
  <si>
    <t>1.名称：JDG20（地库部分刷防火涂料）
2.敷设方式：明敷
3.含安装和相关配件、辅材，未详尽处满足图纸设计、满足相关规范要求</t>
  </si>
  <si>
    <t>JDG25</t>
  </si>
  <si>
    <t>1.名称：JDG25（地库部分刷防火涂料）
2.敷设方式：明敷
3.含安装和相关配件、辅材，未详尽处满足图纸设计、满足相关规范要求</t>
  </si>
  <si>
    <t>55寸液晶监视器</t>
  </si>
  <si>
    <r>
      <rPr>
        <sz val="10"/>
        <rFont val="黑体"/>
        <charset val="134"/>
      </rPr>
      <t>1.名称：55寸液晶监视器
2.规格：</t>
    </r>
    <r>
      <rPr>
        <sz val="10"/>
        <rFont val="Symbol"/>
        <charset val="134"/>
      </rPr>
      <t></t>
    </r>
    <r>
      <rPr>
        <sz val="10"/>
        <rFont val="黑体"/>
        <charset val="134"/>
      </rPr>
      <t xml:space="preserve">材质：液晶
</t>
    </r>
    <r>
      <rPr>
        <sz val="10"/>
        <rFont val="Symbol"/>
        <charset val="134"/>
      </rPr>
      <t></t>
    </r>
    <r>
      <rPr>
        <sz val="10"/>
        <rFont val="黑体"/>
        <charset val="134"/>
      </rPr>
      <t xml:space="preserve">尺寸:46英寸；
</t>
    </r>
    <r>
      <rPr>
        <sz val="10"/>
        <rFont val="Symbol"/>
        <charset val="134"/>
      </rPr>
      <t></t>
    </r>
    <r>
      <rPr>
        <sz val="10"/>
        <rFont val="黑体"/>
        <charset val="134"/>
      </rPr>
      <t xml:space="preserve"> 分辨率 ：1920x1080；
</t>
    </r>
    <r>
      <rPr>
        <sz val="10"/>
        <rFont val="Symbol"/>
        <charset val="134"/>
      </rPr>
      <t></t>
    </r>
    <r>
      <rPr>
        <sz val="10"/>
        <rFont val="黑体"/>
        <charset val="134"/>
      </rPr>
      <t xml:space="preserve"> 视角：垂直上下178°,水平左右178°；
</t>
    </r>
    <r>
      <rPr>
        <sz val="10"/>
        <rFont val="Symbol"/>
        <charset val="134"/>
      </rPr>
      <t></t>
    </r>
    <r>
      <rPr>
        <sz val="10"/>
        <rFont val="黑体"/>
        <charset val="134"/>
      </rPr>
      <t xml:space="preserve"> 响应时间：6.5ms(G to G)；
</t>
    </r>
    <r>
      <rPr>
        <sz val="10"/>
        <rFont val="Symbol"/>
        <charset val="134"/>
      </rPr>
      <t></t>
    </r>
    <r>
      <rPr>
        <sz val="10"/>
        <rFont val="黑体"/>
        <charset val="134"/>
      </rPr>
      <t xml:space="preserve"> 对比度：4500:1；
</t>
    </r>
    <r>
      <rPr>
        <sz val="10"/>
        <rFont val="Symbol"/>
        <charset val="134"/>
      </rPr>
      <t></t>
    </r>
    <r>
      <rPr>
        <sz val="10"/>
        <rFont val="黑体"/>
        <charset val="134"/>
      </rPr>
      <t xml:space="preserve"> 亮度：500cd/㎡；
</t>
    </r>
    <r>
      <rPr>
        <sz val="10"/>
        <rFont val="Symbol"/>
        <charset val="134"/>
      </rPr>
      <t></t>
    </r>
    <r>
      <rPr>
        <sz val="10"/>
        <rFont val="黑体"/>
        <charset val="134"/>
      </rPr>
      <t xml:space="preserve"> 物理拼缝：≤3.5mm；
</t>
    </r>
    <r>
      <rPr>
        <sz val="10"/>
        <rFont val="Symbol"/>
        <charset val="134"/>
      </rPr>
      <t></t>
    </r>
    <r>
      <rPr>
        <sz val="10"/>
        <rFont val="黑体"/>
        <charset val="134"/>
      </rPr>
      <t xml:space="preserve"> 输入接口 VGA×1，HDMI×1，DVI×1，CVBS(BNC)×1，USB×1
</t>
    </r>
    <r>
      <rPr>
        <sz val="10"/>
        <rFont val="Symbol"/>
        <charset val="134"/>
      </rPr>
      <t></t>
    </r>
    <r>
      <rPr>
        <sz val="10"/>
        <rFont val="黑体"/>
        <charset val="134"/>
      </rPr>
      <t xml:space="preserve"> 寿命：≥60000 小时；
3.含安装和相关配件、辅材,相关调试，未详尽处满足图纸设计、满足相关规范要求</t>
    </r>
  </si>
  <si>
    <t>四、人行、非机动车（含门禁一卡通）系统小计</t>
  </si>
  <si>
    <t>门禁读卡器</t>
  </si>
  <si>
    <t>1.名称：门禁读卡器
2.规格：1.外观尺寸：86×86×18mm，标准86盒嵌入式安装方式
2.工作电压：DC 9～16V
3.工作电流：≤100mA
4.输出格式：WG 26/34、RS485、RS232
5.读卡类型：EM-ID/Mifare-IC
6.通讯距离：WG≤100m, RS485≤1200m
7.读卡距离：3～15cm
8.工作环境：-10℃～70℃
3.含安装和相关配件、辅材,相关调试，未详尽处满足图纸设计、满足相关规范要求</t>
  </si>
  <si>
    <t>门禁电源</t>
  </si>
  <si>
    <t>1.名称：门禁电源
2.规格：DC12V2A
3.含安装和相关配件、辅材,相关调试，未详尽处满足图纸设计、满足相关规范要求</t>
  </si>
  <si>
    <r>
      <rPr>
        <sz val="10"/>
        <rFont val="黑体"/>
        <charset val="134"/>
      </rPr>
      <t>1.名称：双门磁力锁
2.规格：</t>
    </r>
    <r>
      <rPr>
        <sz val="10"/>
        <rFont val="Symbol"/>
        <charset val="134"/>
      </rPr>
      <t></t>
    </r>
    <r>
      <rPr>
        <sz val="10"/>
        <rFont val="黑体"/>
        <charset val="134"/>
      </rPr>
      <t xml:space="preserve">工作电压：12VDC
</t>
    </r>
    <r>
      <rPr>
        <sz val="10"/>
        <rFont val="Symbol"/>
        <charset val="134"/>
      </rPr>
      <t></t>
    </r>
    <r>
      <rPr>
        <sz val="10"/>
        <rFont val="黑体"/>
        <charset val="134"/>
      </rPr>
      <t xml:space="preserve">安全类型：断电开锁
</t>
    </r>
    <r>
      <rPr>
        <sz val="10"/>
        <rFont val="Symbol"/>
        <charset val="134"/>
      </rPr>
      <t></t>
    </r>
    <r>
      <rPr>
        <sz val="10"/>
        <rFont val="黑体"/>
        <charset val="134"/>
      </rPr>
      <t xml:space="preserve">本锁拉力：2*280Kg
</t>
    </r>
    <r>
      <rPr>
        <sz val="10"/>
        <rFont val="Symbol"/>
        <charset val="134"/>
      </rPr>
      <t></t>
    </r>
    <r>
      <rPr>
        <sz val="10"/>
        <rFont val="黑体"/>
        <charset val="134"/>
      </rPr>
      <t>开门角度：90°
3.含安装和相关配件、辅材,相关调试，未详尽处满足图纸设计、满足相关规范要求</t>
    </r>
  </si>
  <si>
    <t>单门磁力锁</t>
  </si>
  <si>
    <r>
      <rPr>
        <sz val="10"/>
        <rFont val="黑体"/>
        <charset val="134"/>
      </rPr>
      <t>1.名称：单门磁力锁
2.规格：</t>
    </r>
    <r>
      <rPr>
        <sz val="10"/>
        <rFont val="Symbol"/>
        <charset val="134"/>
      </rPr>
      <t></t>
    </r>
    <r>
      <rPr>
        <sz val="10"/>
        <rFont val="黑体"/>
        <charset val="134"/>
      </rPr>
      <t xml:space="preserve">工作电压：12VDC
</t>
    </r>
    <r>
      <rPr>
        <sz val="10"/>
        <rFont val="Symbol"/>
        <charset val="134"/>
      </rPr>
      <t></t>
    </r>
    <r>
      <rPr>
        <sz val="10"/>
        <rFont val="黑体"/>
        <charset val="134"/>
      </rPr>
      <t xml:space="preserve">安全类型：断电开锁
</t>
    </r>
    <r>
      <rPr>
        <sz val="10"/>
        <rFont val="Symbol"/>
        <charset val="134"/>
      </rPr>
      <t></t>
    </r>
    <r>
      <rPr>
        <sz val="10"/>
        <rFont val="黑体"/>
        <charset val="134"/>
      </rPr>
      <t xml:space="preserve">本锁拉力：280Kg
</t>
    </r>
    <r>
      <rPr>
        <sz val="10"/>
        <rFont val="Symbol"/>
        <charset val="134"/>
      </rPr>
      <t></t>
    </r>
    <r>
      <rPr>
        <sz val="10"/>
        <rFont val="黑体"/>
        <charset val="134"/>
      </rPr>
      <t>开门角度：90°
3.含安装和相关配件、辅材,相关调试，未详尽处满足图纸设计、满足相关规范要求</t>
    </r>
  </si>
  <si>
    <r>
      <rPr>
        <sz val="10"/>
        <rFont val="黑体"/>
        <charset val="134"/>
      </rPr>
      <t>1.名称：出门按钮
2.规格：</t>
    </r>
    <r>
      <rPr>
        <sz val="10"/>
        <rFont val="Wingdings 2"/>
        <charset val="134"/>
      </rPr>
      <t></t>
    </r>
    <r>
      <rPr>
        <sz val="10"/>
        <rFont val="黑体"/>
        <charset val="134"/>
      </rPr>
      <t xml:space="preserve">工作电压：≤36VDC
</t>
    </r>
    <r>
      <rPr>
        <sz val="10"/>
        <rFont val="Wingdings 2"/>
        <charset val="134"/>
      </rPr>
      <t></t>
    </r>
    <r>
      <rPr>
        <sz val="10"/>
        <rFont val="黑体"/>
        <charset val="134"/>
      </rPr>
      <t xml:space="preserve">负载电流：1A
</t>
    </r>
    <r>
      <rPr>
        <sz val="10"/>
        <rFont val="Wingdings 2"/>
        <charset val="134"/>
      </rPr>
      <t></t>
    </r>
    <r>
      <rPr>
        <sz val="10"/>
        <rFont val="黑体"/>
        <charset val="134"/>
      </rPr>
      <t>开关类型：常开不自锁
3.含安装和相关配件、辅材,相关调试，未详尽处满足图纸设计、满足相关规范要求</t>
    </r>
  </si>
  <si>
    <t>人行通道闸-单机芯(可人脸识别)</t>
  </si>
  <si>
    <t>1.名称：人行通道闸-单机芯(可人脸识别)
2.规格：工作电压：AC220V±10V
电机：直流无刷电机
材质构造：304不锈钢箱体
红外传感器：6对
工作温度：-35℃～75℃
工作湿度：0～90%(无结露) 
通讯接口：RS232
开闸速度：≤30人/分钟
通行时间：10s（可调节）
通道宽：≤1050mm
拦截高度：825mm
摆臂材质：亚克力
工作环境：室内外
尺寸：1400*180*1020
3.含安装和相关配件、辅材,相关调试，未详尽处满足图纸设计、满足相关规范要求</t>
  </si>
  <si>
    <t>人行通道闸-双机芯(可人脸识别)</t>
  </si>
  <si>
    <t>1.名称：人行通道闸-双机芯(可人脸识别)
2.规格：工作电压：AC220V±10V
电机：直流无刷电机
材质构造：304不锈钢箱体
红外传感器：6对
工作温度：-35℃～75℃
工作湿度：0～90%(无结露) 
通讯接口：RS232
开闸速度：≤30人/分钟
通行时间：10s（可调节）
通道宽：≤1050mm
拦截高度：825mm
摆臂材质：亚克力
工作环境：室内外
尺寸：1400*180*1020
3.含安装和相关配件、辅材,相关调试，未详尽处满足图纸设计、满足相关规范要求</t>
  </si>
  <si>
    <t>人脸识别器</t>
  </si>
  <si>
    <t>1.名称：人脸识别器
2.规格：采用7英寸IPS屏，分辨率1024*600
支持人脸、密码、二维码等多种识别认证方式，支持分时段开门
支持显示人脸框，并实时检测最大人脸，支持识别区域及人脸目标大小设置
采用200万广角宽动态双目摄像头，支持自动开启补光灯以及手动调节补光灯亮度
支持面部识别距离0.3m-2.0m；适应0.9m～2.4m身高范围
基于深度人脸识别算法，精准定位目标人脸360个以上关键点位置
人脸验证准确率高达99.5%，1：N比对时间小于0.35秒/人，识别速度快，准确率高
适应侧脸，支持人脸识别角度0~90°设置
设备支持50000个用户，50000个密码，50000个人脸，50个管理员
支持活体检测功能，支持手机照片、打印照片和视频防假；
支持胁迫报警、 防拆报警
支持来宾用户下发、巡逻用户下发、黑名单用户下发、VIP用户下发、普通用户下发、其他用户
支持4种识别提示模式及多种语音提示信息，方便用户选择
适配平台：DSS8900、SmartPss；
3.含安装和相关配件、辅材,相关调试，未详尽处满足图纸设计、满足相关规范要求</t>
  </si>
  <si>
    <t>一卡通发行器</t>
  </si>
  <si>
    <t>1.名称：一卡通发行器
2.规格：*工作电压：DC5V±5%
*静态电流：≤70mA
*动态电流：≤90mA（不包含电锁）
*刷卡距离：最大刷卡距离不小于3cm
*工作温度：-15℃~+35℃
*环境湿度：45%~75%
*支持IC卡及一卡通
*USB接口读、写卡门禁
*用于辅助后台对卡的录入
*声光提示功能
*查询卡数据
3.含安装和相关配件、辅材,相关调试，未详尽处满足图纸设计、满足相关规范要求</t>
  </si>
  <si>
    <t>门禁管理软件</t>
  </si>
  <si>
    <t>1.名称：门禁管理软件                                 2.规格：*整个系统管理的人员可以管理超过1000000人，具体到每个门可管理100000人进出，系统可以同时管理并处理上万个门禁点的实时数据
*多级权限控制
*多种授权方式：多人授权：多门授权：复合授权
*无限级用户管理
*可编程节假日
*系统可实现图标列表实时监控，每屏可同时监控 81个门（总数不限） 其信息包括：常规信息,非法信息,报警信息,连接信息,遥控信息
*系统可显示报警监视的建筑物平面图和示意图
*系统具有各种矢量图形导入接口，操作方便
*系统可实时控制报警系统监视图
*可编程时间段
*系统支持9种类型的时间段，每种类型包括3个时间段；并且可以设置系统自动布防、撤防的时间
*系统对所有门均可设定门的正常开启时间、常开时间、常闭时间、特定报警时间等
*系统对所有门均可设定定时报警时间与非报警时间即设防、撤防。设防报警模式可分：连续报警（普通、特殊）、可调时间报警（1-60秒）
*消防系统联动：  
 硬联动：通过门禁消防报警信号输入接口，直接连接消防报警信号，实现消防硬联动；
 软联动：系统通过软件的预先设置，自动接受消防系统的报警指令，来实现消防系统的软联动。
*报警系统联动：
  当报警系统出现警情时，门禁系统会根据报警的区域，按预先设置程序自动解锁相应区域的通道门。从而实现门禁系统与报警系统联动。
*120秒的门开启状态报警显示在中控室的门禁单独电脑中的门禁管理软件界面上报警
*门禁软件的后台可以直接删除挂失卡
2.含安装和相关配件、辅材,相关调试，未详尽处满足图纸设计、满足相关规范要求</t>
  </si>
  <si>
    <t>1.名称：管理电脑
2.规格：CPU 型号（第十代）：Intel酷睿i5
CPU 频率：3.2GHz
内存容量：8GBDDR31600MHz
硬盘容量：512GB固态硬盘                  
显卡芯片：集成显卡
显示器：24英寸 1920*1080分辨率          键盘、鼠标：标配同色无线键鼠套装（鼠标频值不小于2500）
3.含安装和相关配件、辅材,相关调试，未详尽处满足图纸设计、满足相关规范要求</t>
  </si>
  <si>
    <t>IC卡</t>
  </si>
  <si>
    <t>1.名称：IC卡
2.含安装和相关配件、辅材,相关调试，未详尽处满足图纸设计、满足相关规范要求</t>
  </si>
  <si>
    <t>张</t>
  </si>
  <si>
    <t>RVV4*1.0</t>
  </si>
  <si>
    <t>五、电梯五方对讲系统小计</t>
  </si>
  <si>
    <t>电梯五方对讲线</t>
  </si>
  <si>
    <t>1.名称：RVVSP4*1.0
2.敷设方式：穿管、桥架内敷设
3.含安装和相关配件、辅材,相关调试，未详尽处满足图纸设计、满足相关规范要求</t>
  </si>
  <si>
    <t>六、背景音乐系统小计</t>
  </si>
  <si>
    <t>麦克风</t>
  </si>
  <si>
    <t>1.名称：麦克风
2.规格：换能方式：驻极体指向性：心型指向
频率响应：40Hz-16KHz 输出阻抗（欧姆）：200Ω灵敏度：-43dB±2dB
供电电压：AC12V
输出、指示：平衡、座灯、管灯开关：电子轻触
抗手机、电磁、高频干扰
3.含安装和相关配件、辅材,相关调试，未详尽处满足图纸设计、满足相关规范要求</t>
  </si>
  <si>
    <t>前置放大器</t>
  </si>
  <si>
    <t xml:space="preserve">1.名称：前置放大器
2.规格：1、十路输入（5路话筒输入、3路线路输入、2路紧急输入）
2、各输入通道音量独立调节
3、高音、低音独立调节
4、具有三级优先权设计：MIC1为高优先级，紧急音频信号（EMC）为第二级，MIC2
、3、4、5和线路（AUX1、AUX2、AUX3）为第三级
5、紧急音频信号输入时无音量调节，自动默音至-30dB
3.含安装和相关配件、辅材,相关调试，未详尽处满足图纸设计、满足相关规范要求                </t>
  </si>
  <si>
    <t>合并式定压功放(500W)</t>
  </si>
  <si>
    <t xml:space="preserve">1.名称：合并式定压功放(500W)
2.规格：1、五路信号输入（三路话筒输入、二路线路输入、一路前置输出）
2、设有100V、70V定压输出和4~16Ω定阻输出
3、各输入通道音量独立调节
4、总音量调节
5、高音、低音独立调节
6、具有优先权设计：MIC1为优先级， MIC2、3和线路AUX1、2为第二级
7、MIC1自动默音设有调节开关，可调节范围：0到-30dB
8、LED电平显示
9、具有完善的输出短路保护和超温保护功能
10、散热风扇热启动，无极调速
11、非常适合中、小型公共场合广播使用
3.含安装和相关配件、辅材,相关调试，未详尽处满足图纸设计、满足相关规范要求                </t>
  </si>
  <si>
    <t>播放器</t>
  </si>
  <si>
    <t>1.名称：播放器
2.规格：CD/MP3/MP4/VCD/DVD播放功能；亮度动态VFD显示，清晰醒目；具有曲目直选功能；具有通电后自动播放功能；
拥有赛宝第三方检测报告；拥有中国国家强制性产品认证3C证书；频率响应 20Hz-20kHz（±3dB），信噪比 90dB
动态范围 90dB，谐波失真 0.005%，抖晃 可测极限之下
输出电平 0dBV，保护 AC保险丝，电源AC220-240V/50-60Hz
3.含安装和相关配件、辅材,相关调试，未详尽处满足图纸设计、满足相关规范要求</t>
  </si>
  <si>
    <t>时序电源控制器</t>
  </si>
  <si>
    <t>1.名称：时序电源控制器
2.规格1.按顺序开启／关闭多达16路受控设备电源
2.通过定时器作自动／人工控制
3.插座总容量达4.5KVA
3.含安装和相关配件、辅材,相关调试，未详尽处满足图纸设计、满足相关规范要求</t>
  </si>
  <si>
    <t>草坪音箱（含配套基础）</t>
  </si>
  <si>
    <t>1.名称：草坪音箱（含配套基础）
2.规格：定压输入(V)：70/100 定阻输入(Ω)：6 额定功率(W)：15
3.含安装和相关配件、辅材,相关调试，未详尽处满足图纸设计、满足相关规范要求</t>
  </si>
  <si>
    <t>消防联动模块</t>
  </si>
  <si>
    <t>1.名称：消防联动模块
2.规格：当接收到由消防中心发来之警报信号时，会自动激活DSPPA网络化公共广播系统相应工作区进入强行插入紧急广播状态。
每台机有32个消防触发通道，通过主机设置，每个通道的告警分区可任意组合。
每个告警通道均含寻路故障检测功能，自动排查系统线路故障。
3.含安装和相关配件、辅材,相关调试，未详尽处满足图纸设计、满足相关规范要求</t>
  </si>
  <si>
    <t>广播防雷器</t>
  </si>
  <si>
    <t>1.名称：广播防雷器
2.规格：雷击自动切断，保护功能
4通道输入/输出通断控制
正常工作指示和故障保护指示
3.含安装和相关配件、辅材,相关调试，未详尽处满足图纸设计、满足相关规范要求</t>
  </si>
  <si>
    <t>RVS2*1.5</t>
  </si>
  <si>
    <t>1.名称：RVS2*1.5
2.敷设方式：穿管、桥架内敷设
3.含安装和相关配件、辅材,相关调试，未详尽处满足图纸设计、满足相关规范要求</t>
  </si>
  <si>
    <t>1.名称：PVC20
2.敷设方式：暗敷
3.含安装和相关配件、辅材，未详尽处满足图纸设计、满足相关规范要求</t>
  </si>
  <si>
    <t>七、电子巡更系统小计</t>
  </si>
  <si>
    <t>巡更点</t>
  </si>
  <si>
    <r>
      <rPr>
        <sz val="10"/>
        <rFont val="黑体"/>
        <charset val="134"/>
      </rPr>
      <t>1.名称：巡更点（含标识牌+夜光标签）
2.规格：</t>
    </r>
    <r>
      <rPr>
        <sz val="10"/>
        <rFont val="Symbol"/>
        <charset val="134"/>
      </rPr>
      <t></t>
    </r>
    <r>
      <rPr>
        <sz val="10"/>
        <rFont val="黑体"/>
        <charset val="134"/>
      </rPr>
      <t xml:space="preserve"> 防水防震.坚固耐用
</t>
    </r>
    <r>
      <rPr>
        <sz val="10"/>
        <rFont val="Symbol"/>
        <charset val="134"/>
      </rPr>
      <t></t>
    </r>
    <r>
      <rPr>
        <sz val="10"/>
        <rFont val="黑体"/>
        <charset val="134"/>
      </rPr>
      <t xml:space="preserve"> 并内置不可修改唯一的ID 码
</t>
    </r>
    <r>
      <rPr>
        <sz val="10"/>
        <rFont val="Symbol"/>
        <charset val="134"/>
      </rPr>
      <t></t>
    </r>
    <r>
      <rPr>
        <sz val="10"/>
        <rFont val="黑体"/>
        <charset val="134"/>
      </rPr>
      <t xml:space="preserve"> 材料: 不锈钢
</t>
    </r>
    <r>
      <rPr>
        <sz val="10"/>
        <rFont val="Symbol"/>
        <charset val="134"/>
      </rPr>
      <t></t>
    </r>
    <r>
      <rPr>
        <sz val="10"/>
        <rFont val="黑体"/>
        <charset val="134"/>
      </rPr>
      <t xml:space="preserve"> 操作温度:-40-+85℃
</t>
    </r>
    <r>
      <rPr>
        <sz val="10"/>
        <rFont val="Symbol"/>
        <charset val="134"/>
      </rPr>
      <t></t>
    </r>
    <r>
      <rPr>
        <sz val="10"/>
        <rFont val="黑体"/>
        <charset val="134"/>
      </rPr>
      <t xml:space="preserve"> 控制器
</t>
    </r>
    <r>
      <rPr>
        <sz val="10"/>
        <rFont val="Symbol"/>
        <charset val="134"/>
      </rPr>
      <t></t>
    </r>
    <r>
      <rPr>
        <sz val="10"/>
        <rFont val="黑体"/>
        <charset val="134"/>
      </rPr>
      <t xml:space="preserve"> RS232 串口通讯，具备快速传输和转换数据的功能.
</t>
    </r>
    <r>
      <rPr>
        <sz val="10"/>
        <rFont val="Symbol"/>
        <charset val="134"/>
      </rPr>
      <t></t>
    </r>
    <r>
      <rPr>
        <sz val="10"/>
        <rFont val="黑体"/>
        <charset val="134"/>
      </rPr>
      <t xml:space="preserve"> 材料:合金
</t>
    </r>
    <r>
      <rPr>
        <sz val="10"/>
        <rFont val="Symbol"/>
        <charset val="134"/>
      </rPr>
      <t></t>
    </r>
    <r>
      <rPr>
        <sz val="10"/>
        <rFont val="黑体"/>
        <charset val="134"/>
      </rPr>
      <t xml:space="preserve"> 电源: 6v 50hz
</t>
    </r>
    <r>
      <rPr>
        <sz val="10"/>
        <rFont val="Symbol"/>
        <charset val="134"/>
      </rPr>
      <t></t>
    </r>
    <r>
      <rPr>
        <sz val="10"/>
        <rFont val="黑体"/>
        <charset val="134"/>
      </rPr>
      <t xml:space="preserve"> 操作温度:-40-+90℃</t>
    </r>
  </si>
  <si>
    <t>巡更棒</t>
  </si>
  <si>
    <r>
      <rPr>
        <sz val="10"/>
        <rFont val="黑体"/>
        <charset val="134"/>
      </rPr>
      <t>1.名称：巡更棒
2.规格：</t>
    </r>
    <r>
      <rPr>
        <sz val="10"/>
        <rFont val="Symbol"/>
        <charset val="134"/>
      </rPr>
      <t></t>
    </r>
    <r>
      <rPr>
        <sz val="10"/>
        <rFont val="黑体"/>
        <charset val="134"/>
      </rPr>
      <t xml:space="preserve"> 非接触式巡检器；
</t>
    </r>
    <r>
      <rPr>
        <sz val="10"/>
        <rFont val="Symbol"/>
        <charset val="134"/>
      </rPr>
      <t></t>
    </r>
    <r>
      <rPr>
        <sz val="10"/>
        <rFont val="黑体"/>
        <charset val="134"/>
      </rPr>
      <t xml:space="preserve"> 全中文：巡检地点、人员及事件全中文显示；
</t>
    </r>
    <r>
      <rPr>
        <sz val="10"/>
        <rFont val="Symbol"/>
        <charset val="134"/>
      </rPr>
      <t></t>
    </r>
    <r>
      <rPr>
        <sz val="10"/>
        <rFont val="黑体"/>
        <charset val="134"/>
      </rPr>
      <t xml:space="preserve"> 不锈钢触头可伸缩读卡,抗摔,防腐,不宜变形
</t>
    </r>
    <r>
      <rPr>
        <sz val="10"/>
        <rFont val="Symbol"/>
        <charset val="134"/>
      </rPr>
      <t></t>
    </r>
    <r>
      <rPr>
        <sz val="10"/>
        <rFont val="黑体"/>
        <charset val="134"/>
      </rPr>
      <t xml:space="preserve"> 巡检反应速度：小于0.1 秒；
</t>
    </r>
    <r>
      <rPr>
        <sz val="10"/>
        <rFont val="Symbol"/>
        <charset val="134"/>
      </rPr>
      <t></t>
    </r>
    <r>
      <rPr>
        <sz val="10"/>
        <rFont val="黑体"/>
        <charset val="134"/>
      </rPr>
      <t xml:space="preserve"> 可选择事件数：20 件；
</t>
    </r>
    <r>
      <rPr>
        <sz val="10"/>
        <rFont val="Symbol"/>
        <charset val="134"/>
      </rPr>
      <t></t>
    </r>
    <r>
      <rPr>
        <sz val="10"/>
        <rFont val="黑体"/>
        <charset val="134"/>
      </rPr>
      <t xml:space="preserve"> 智能引导下一巡检地点；
</t>
    </r>
    <r>
      <rPr>
        <sz val="10"/>
        <rFont val="Symbol"/>
        <charset val="134"/>
      </rPr>
      <t></t>
    </r>
    <r>
      <rPr>
        <sz val="10"/>
        <rFont val="黑体"/>
        <charset val="134"/>
      </rPr>
      <t xml:space="preserve"> 存储记录数：不少于10000 条；
</t>
    </r>
    <r>
      <rPr>
        <sz val="10"/>
        <rFont val="Symbol"/>
        <charset val="134"/>
      </rPr>
      <t></t>
    </r>
    <r>
      <rPr>
        <sz val="10"/>
        <rFont val="黑体"/>
        <charset val="134"/>
      </rPr>
      <t xml:space="preserve"> 掉电后数据可保存20 年；
</t>
    </r>
    <r>
      <rPr>
        <sz val="10"/>
        <rFont val="Symbol"/>
        <charset val="134"/>
      </rPr>
      <t></t>
    </r>
    <r>
      <rPr>
        <sz val="10"/>
        <rFont val="黑体"/>
        <charset val="134"/>
      </rPr>
      <t xml:space="preserve"> 充电一次可记录数据：大于10000 条数据。
</t>
    </r>
    <r>
      <rPr>
        <sz val="10"/>
        <rFont val="Symbol"/>
        <charset val="134"/>
      </rPr>
      <t></t>
    </r>
    <r>
      <rPr>
        <sz val="10"/>
        <rFont val="黑体"/>
        <charset val="134"/>
      </rPr>
      <t xml:space="preserve"> 工作功耗：40mA
</t>
    </r>
    <r>
      <rPr>
        <sz val="10"/>
        <rFont val="Symbol"/>
        <charset val="134"/>
      </rPr>
      <t></t>
    </r>
    <r>
      <rPr>
        <sz val="10"/>
        <rFont val="黑体"/>
        <charset val="134"/>
      </rPr>
      <t xml:space="preserve"> 供电方式： 3.6V 可充锂电池</t>
    </r>
  </si>
  <si>
    <t>1.名称：管理电脑（监控、巡更、周界共用）
2.规格：CPU 型号（第十代）：Intel酷睿i5
CPU 频率：3.2GHz
内存容量：8GBDDR31600MHz
硬盘容量：512GB固态硬盘                  
显卡芯片：集成显卡
显示器：24英寸 1920*1080分辨率          
键盘、鼠标：标配同色无线键鼠套装（鼠标频值不小于2500）</t>
  </si>
  <si>
    <t>通讯座</t>
  </si>
  <si>
    <t>1.名称：通讯座
2.规格：数据通讯线与计算机通过USB口进行通讯,波特率GB19200高速下载</t>
  </si>
  <si>
    <t>巡更软件</t>
  </si>
  <si>
    <t>1.名称：巡更软件                                        2.规格：具有加密,多种计划查询、分析、浏览、图形分析、打印设置等功能</t>
  </si>
  <si>
    <t>打印机</t>
  </si>
  <si>
    <t>1.名称：打印机                                        2.规格：含安装和相关配件、辅材,相关调试，未详尽处满足图纸设计、满足相关规范要求</t>
  </si>
  <si>
    <t>惠普</t>
  </si>
  <si>
    <t>八、停车场管理系统小计</t>
  </si>
  <si>
    <t>智能道闸</t>
  </si>
  <si>
    <t>1.名称：智能道闸
2.规格：栅栏杆道闸，直流无刷，开闸时间3-6S可调，金色机身、含空开、含1个单路车检器，可配2—4.5米曲杆(小方曲杆)（最快开闸速度随杆长变化）
3.含安装和相关配件、辅材,相关调试，未详尽处满足图纸设计、满足相关规范要求</t>
  </si>
  <si>
    <t>高速摄像一体机(主机，(含摄像机、可调节补光灯、LCD显示屏、语音播报、控制主机一体)</t>
  </si>
  <si>
    <t>1.名称：高速摄像一体机(主机，(含摄像机、可调节补光灯、LCD显示屏、语音播报、控制主机一体)
2.规格：白金色，21.5寸LCD全彩屏，标配对讲，内置4口交换机，可选配4G功能 ，高清车牌识别摄像机内置，含语音模块、单路车辆检测器；有线以太网通信（RJ45）；
3.含安装和相关配件、辅材,相关调试，未详尽处满足图纸设计、满足相关规范要求</t>
  </si>
  <si>
    <t>车辆感应器</t>
  </si>
  <si>
    <t>1.名称：车辆感应器
2.规格：双环路，配套
3.含安装和相关配件、辅材,相关调试，未详尽处满足图纸设计、满足相关规范要求</t>
  </si>
  <si>
    <t>无线遥控开关</t>
  </si>
  <si>
    <t>1.名称：无线遥控开关
2.规格：起、落</t>
  </si>
  <si>
    <t>手动开闸按钮</t>
  </si>
  <si>
    <t>1.名称：手动开闸按钮
2.规格：起、落</t>
  </si>
  <si>
    <t>停车场管理电脑</t>
  </si>
  <si>
    <t>1.名称：停车场管理电脑
2.配置：CPU 型号（第十代）：Intel酷睿i5
CPU 频率：3.2GHz
内存容量：8GBDDR31600MHz
硬盘容量：512GB固态硬盘                  
显卡芯片：集成显卡
显示器：24英寸 1920*1080分辨率          键盘、鼠标：标配同色无线键鼠套装（鼠标频值不小于2500）</t>
  </si>
  <si>
    <t>系统管理软件</t>
  </si>
  <si>
    <t>1.名称：系统管理软件（含加密锁）</t>
  </si>
  <si>
    <t>BV1.0</t>
  </si>
  <si>
    <t>1.名称：BV1.0
2.敷设方式：穿管、桥架内敷设
3.含安装和相关配件、辅材,相关调试，未详尽处满足图纸设计、满足相关规范要求</t>
  </si>
  <si>
    <t>RVVP6*0.75</t>
  </si>
  <si>
    <t>1.名称：RVVP6*0.75
2.敷设方式：穿管、桥架内敷设
3.含安装和相关配件、辅材,相关调试，未详尽处满足图纸设计、满足相关规范要求</t>
  </si>
  <si>
    <t>九、无线WIFI覆盖系统小计</t>
  </si>
  <si>
    <t>室外防水无线AP</t>
  </si>
  <si>
    <r>
      <rPr>
        <sz val="10"/>
        <rFont val="黑体"/>
        <charset val="134"/>
      </rPr>
      <t>1.名称：室外无线AP
2.规格：</t>
    </r>
    <r>
      <rPr>
        <sz val="10"/>
        <rFont val="Symbol"/>
        <charset val="134"/>
      </rPr>
      <t></t>
    </r>
    <r>
      <rPr>
        <sz val="10"/>
        <rFont val="黑体"/>
        <charset val="134"/>
      </rPr>
      <t xml:space="preserve">1个10/100/1000M电口；
</t>
    </r>
    <r>
      <rPr>
        <sz val="10"/>
        <rFont val="Symbol"/>
        <charset val="134"/>
      </rPr>
      <t></t>
    </r>
    <r>
      <rPr>
        <sz val="10"/>
        <rFont val="黑体"/>
        <charset val="134"/>
      </rPr>
      <t xml:space="preserve">内置天线；
</t>
    </r>
    <r>
      <rPr>
        <sz val="10"/>
        <rFont val="Symbol"/>
        <charset val="134"/>
      </rPr>
      <t></t>
    </r>
    <r>
      <rPr>
        <sz val="10"/>
        <rFont val="黑体"/>
        <charset val="134"/>
      </rPr>
      <t xml:space="preserve">工作频段2.4GHz/5GHz；
</t>
    </r>
    <r>
      <rPr>
        <sz val="10"/>
        <rFont val="Symbol"/>
        <charset val="134"/>
      </rPr>
      <t></t>
    </r>
    <r>
      <rPr>
        <sz val="10"/>
        <rFont val="黑体"/>
        <charset val="134"/>
      </rPr>
      <t xml:space="preserve">整机最高速率达1267Mbps；
</t>
    </r>
    <r>
      <rPr>
        <sz val="10"/>
        <rFont val="Symbol"/>
        <charset val="134"/>
      </rPr>
      <t></t>
    </r>
    <r>
      <rPr>
        <sz val="10"/>
        <rFont val="黑体"/>
        <charset val="134"/>
      </rPr>
      <t xml:space="preserve">发射功率：27dBm；
</t>
    </r>
    <r>
      <rPr>
        <sz val="10"/>
        <rFont val="Symbol"/>
        <charset val="134"/>
      </rPr>
      <t></t>
    </r>
    <r>
      <rPr>
        <sz val="10"/>
        <rFont val="黑体"/>
        <charset val="134"/>
      </rPr>
      <t>外观由甲方指定；
3.含安装和相关配件、辅材,相关调试，未详尽处满足图纸设计、满足相关规范要求</t>
    </r>
  </si>
  <si>
    <t>室内无线AP</t>
  </si>
  <si>
    <r>
      <rPr>
        <sz val="10"/>
        <rFont val="黑体"/>
        <charset val="134"/>
      </rPr>
      <t>1.名称：室内无线AP
2.规格：</t>
    </r>
    <r>
      <rPr>
        <sz val="10"/>
        <rFont val="Symbol"/>
        <charset val="134"/>
      </rPr>
      <t></t>
    </r>
    <r>
      <rPr>
        <sz val="10"/>
        <rFont val="黑体"/>
        <charset val="134"/>
      </rPr>
      <t xml:space="preserve">1个10/100/1000M电口；
</t>
    </r>
    <r>
      <rPr>
        <sz val="10"/>
        <rFont val="Symbol"/>
        <charset val="134"/>
      </rPr>
      <t></t>
    </r>
    <r>
      <rPr>
        <sz val="10"/>
        <rFont val="黑体"/>
        <charset val="134"/>
      </rPr>
      <t xml:space="preserve">内置天线；
</t>
    </r>
    <r>
      <rPr>
        <sz val="10"/>
        <rFont val="Symbol"/>
        <charset val="134"/>
      </rPr>
      <t></t>
    </r>
    <r>
      <rPr>
        <sz val="10"/>
        <rFont val="黑体"/>
        <charset val="134"/>
      </rPr>
      <t xml:space="preserve">工作频段2.4GHz/5GHz；
</t>
    </r>
    <r>
      <rPr>
        <sz val="10"/>
        <rFont val="Symbol"/>
        <charset val="134"/>
      </rPr>
      <t></t>
    </r>
    <r>
      <rPr>
        <sz val="10"/>
        <rFont val="黑体"/>
        <charset val="134"/>
      </rPr>
      <t xml:space="preserve">整机最高速率达1267Mbps；
</t>
    </r>
    <r>
      <rPr>
        <sz val="10"/>
        <rFont val="Symbol"/>
        <charset val="134"/>
      </rPr>
      <t></t>
    </r>
    <r>
      <rPr>
        <sz val="10"/>
        <rFont val="黑体"/>
        <charset val="134"/>
      </rPr>
      <t xml:space="preserve">发射功率：27dBm；
</t>
    </r>
    <r>
      <rPr>
        <sz val="10"/>
        <rFont val="Symbol"/>
        <charset val="134"/>
      </rPr>
      <t></t>
    </r>
    <r>
      <rPr>
        <sz val="10"/>
        <rFont val="黑体"/>
        <charset val="134"/>
      </rPr>
      <t>外观由甲方指定；
3.含安装和相关配件、辅材,相关调试，未详尽处满足图纸设计、满足相关规范要求</t>
    </r>
  </si>
  <si>
    <t>无线AC控制器</t>
  </si>
  <si>
    <r>
      <rPr>
        <sz val="10"/>
        <rFont val="黑体"/>
        <charset val="134"/>
      </rPr>
      <t>1.名称：无线AC控制器
2.规格：</t>
    </r>
    <r>
      <rPr>
        <sz val="10"/>
        <rFont val="Symbol"/>
        <charset val="134"/>
      </rPr>
      <t></t>
    </r>
    <r>
      <rPr>
        <sz val="10"/>
        <rFont val="黑体"/>
        <charset val="134"/>
      </rPr>
      <t xml:space="preserve">5*GE；
</t>
    </r>
    <r>
      <rPr>
        <sz val="10"/>
        <rFont val="Symbol"/>
        <charset val="134"/>
      </rPr>
      <t></t>
    </r>
    <r>
      <rPr>
        <sz val="10"/>
        <rFont val="黑体"/>
        <charset val="134"/>
      </rPr>
      <t xml:space="preserve">管理10个AP；
</t>
    </r>
    <r>
      <rPr>
        <sz val="10"/>
        <rFont val="Symbol"/>
        <charset val="134"/>
      </rPr>
      <t></t>
    </r>
    <r>
      <rPr>
        <sz val="10"/>
        <rFont val="黑体"/>
        <charset val="134"/>
      </rPr>
      <t xml:space="preserve">支持漫游；
</t>
    </r>
    <r>
      <rPr>
        <sz val="10"/>
        <rFont val="Symbol"/>
        <charset val="134"/>
      </rPr>
      <t></t>
    </r>
    <r>
      <rPr>
        <sz val="10"/>
        <rFont val="黑体"/>
        <charset val="134"/>
      </rPr>
      <t xml:space="preserve">支持密码登录；
</t>
    </r>
    <r>
      <rPr>
        <sz val="10"/>
        <rFont val="Symbol"/>
        <charset val="134"/>
      </rPr>
      <t></t>
    </r>
    <r>
      <rPr>
        <sz val="10"/>
        <rFont val="黑体"/>
        <charset val="134"/>
      </rPr>
      <t>IPv4&amp;IPv6双栈；；
3.含安装和相关配件、辅材,相关调试，未详尽处满足图纸设计、满足相关规范要求</t>
    </r>
  </si>
  <si>
    <t>光纤收发器</t>
  </si>
  <si>
    <t>1.名称：光纤收发器
2.规格：千兆单模单纤
3.含安装和相关配件、辅材,相关调试，未详尽处满足图纸设计、满足相关规范要求</t>
  </si>
  <si>
    <t>供电模块</t>
  </si>
  <si>
    <t>1.名称：供电模块
2.规格：AP供电模块
3.含安装和相关配件、辅材,相关调试，未详尽处满足图纸设计、满足相关规范要求</t>
  </si>
  <si>
    <t>4口光纤终端盒</t>
  </si>
  <si>
    <t>1.名称：4口光纤终端盒
2.含安装和相关配件、辅材,相关调试，未详尽处满足图纸设计、满足相关规范要求</t>
  </si>
  <si>
    <t>48口光纤配线架</t>
  </si>
  <si>
    <t>1.名称：48口光纤配线架
2.含安装和相关配件、辅材,相关调试，未详尽处满足图纸设计、满足相关规范要求</t>
  </si>
  <si>
    <t>8口POE交换机</t>
  </si>
  <si>
    <t>1.名称：8口POE交换机
2.含安装和相关配件、辅材,相关调试，未详尽处满足图纸设计、满足相关规范要求</t>
  </si>
  <si>
    <t>24口交换机</t>
  </si>
  <si>
    <r>
      <rPr>
        <sz val="10"/>
        <rFont val="黑体"/>
        <charset val="134"/>
      </rPr>
      <t>1.名称：24口交换机
2.规格：</t>
    </r>
    <r>
      <rPr>
        <sz val="10"/>
        <rFont val="Wingdings 2"/>
        <charset val="134"/>
      </rPr>
      <t></t>
    </r>
    <r>
      <rPr>
        <sz val="10"/>
        <rFont val="黑体"/>
        <charset val="134"/>
      </rPr>
      <t xml:space="preserve">24个千兆电口；
</t>
    </r>
    <r>
      <rPr>
        <sz val="10"/>
        <rFont val="Wingdings 2"/>
        <charset val="134"/>
      </rPr>
      <t></t>
    </r>
    <r>
      <rPr>
        <sz val="10"/>
        <rFont val="黑体"/>
        <charset val="134"/>
      </rPr>
      <t xml:space="preserve">2个千兆上行光口；
</t>
    </r>
    <r>
      <rPr>
        <sz val="10"/>
        <rFont val="Wingdings 2"/>
        <charset val="134"/>
      </rPr>
      <t></t>
    </r>
    <r>
      <rPr>
        <sz val="10"/>
        <rFont val="黑体"/>
        <charset val="134"/>
      </rPr>
      <t xml:space="preserve">包转发率：42Mpps以上；
</t>
    </r>
    <r>
      <rPr>
        <sz val="10"/>
        <rFont val="Wingdings 2"/>
        <charset val="134"/>
      </rPr>
      <t></t>
    </r>
    <r>
      <rPr>
        <sz val="10"/>
        <rFont val="黑体"/>
        <charset val="134"/>
      </rPr>
      <t xml:space="preserve">交换容量：168Gbps以上；
</t>
    </r>
    <r>
      <rPr>
        <sz val="10"/>
        <rFont val="Wingdings 2"/>
        <charset val="134"/>
      </rPr>
      <t></t>
    </r>
    <r>
      <rPr>
        <sz val="10"/>
        <rFont val="黑体"/>
        <charset val="134"/>
      </rPr>
      <t xml:space="preserve">支持命令行网管，支持VLAN划分，dhcp snooping，生成树，VPN等功能，网络地址规划需统一合理分配，各不同子系统分不同网段。所有小区网络设备固定IP地址分配需记录成表；
</t>
    </r>
    <r>
      <rPr>
        <sz val="10"/>
        <rFont val="Wingdings 2"/>
        <charset val="134"/>
      </rPr>
      <t></t>
    </r>
    <r>
      <rPr>
        <sz val="10"/>
        <rFont val="黑体"/>
        <charset val="134"/>
      </rPr>
      <t>提供工信部设备进网许可证；
3.含安装和相关配件、辅材,相关调试，未详尽处满足图纸设计、满足相关规范要求</t>
    </r>
  </si>
  <si>
    <t>路由器（带防火墙）</t>
  </si>
  <si>
    <t>1.名称：路由器（带防火墙）
2.规格：4Gbps，最大并发连接数≥400W,每秒新建连接数≥7W；
2、支持10GE光口≥2个，GE Combo≥8个，GE WAN口≥2个；
3、支持对传输的文件和内容进行识别过滤，可准确识别常见文件的真实类型，如Word、Excel、PPT、PDF等，并对敏感内容进行过滤；
4、支持查看DGA域名请求、恶意C&amp;C流和恶意加密C&amp;C流的检测日志，日志包括但不限于以下内容：时间、威胁类型、严重性、威胁ID、威胁名称、次数、攻击者、攻击目标、源地址、源端口、目的地址、目的端口、应用、协议、动作、源地区、目的地区、虚拟系统等。
5、单台实配冗余电源,三年IPS、AV、URL特征库升级服务</t>
  </si>
  <si>
    <t>UTP6</t>
  </si>
  <si>
    <t>1.名称：UTP6
2.敷设方式：穿管、桥架内敷设
3.含安装和相关配件、辅材,相关调试，未详尽处满足图纸设计、满足相关规范要求</t>
  </si>
  <si>
    <t>4芯单模光纤</t>
  </si>
  <si>
    <t>1.名称：4芯单模光纤
2.敷设方式：穿管、桥架内敷设
3.含安装和相关配件、辅材,相关调试，未详尽处满足图纸设计、满足相关规范要求</t>
  </si>
  <si>
    <t>1.名称：PVC20
2.含安装和相关配件、辅材，未详尽处满足图纸设计、满足相关规范要求</t>
  </si>
  <si>
    <t>十、机房工程小计</t>
  </si>
  <si>
    <t>柜式空调</t>
  </si>
  <si>
    <t>1.名称：柜式空调
2.规格：3匹
3.含安装和相关配件、辅材,相关调试，未详尽处满足图纸设计、满足相关规范要求</t>
  </si>
  <si>
    <t>美的</t>
  </si>
  <si>
    <t>UPS配电箱</t>
  </si>
  <si>
    <t>1.名称：UPS配电箱
2.规格：机房安防配电箱，含空开等
3.含安装和相关配件、辅材,相关调试，未详尽处满足图纸设计、满足相关规范要求</t>
  </si>
  <si>
    <t>UPS主机</t>
  </si>
  <si>
    <t>1.名称：20KVA UPS主机
2.含安装和相关配件、辅材,相关调试，未详尽处满足图纸设计、满足相关规范要求</t>
  </si>
  <si>
    <t>蓄电池</t>
  </si>
  <si>
    <t>1.名称：12V/100AH
2.含安装和相关配件、辅材,相关调试，未详尽处满足图纸设计、满足相关规范要求</t>
  </si>
  <si>
    <t>节</t>
  </si>
  <si>
    <t>建议取消</t>
  </si>
  <si>
    <t>电池柜</t>
  </si>
  <si>
    <t>1.名称：电池柜
2.规格：配套
3.含安装和相关配件、辅材,相关调试，未详尽处满足图纸设计、满足相关规范要求</t>
  </si>
  <si>
    <t>接地铜排</t>
  </si>
  <si>
    <t>1.名称：接地铜排（包含连接铜导线）
2.规格：20*3mm
3.含安装和相关配件、辅材,相关调试，未详尽处满足图纸设计、满足相关规范要求</t>
  </si>
  <si>
    <t>等电位接地端子</t>
  </si>
  <si>
    <t>1.名称：等电位接地端子
2.规格：铜排（20*3）
3.含安装和相关配件、辅材,相关调试，未详尽处满足图纸设计、满足相关规范要求</t>
  </si>
  <si>
    <t>二级电源避雷器</t>
  </si>
  <si>
    <t>1.名称：二级电源避雷器
2.含安装和相关配件、辅材,相关调试，未详尽处满足图纸设计、满足相关规范要求</t>
  </si>
  <si>
    <t>三级电源避雷器</t>
  </si>
  <si>
    <t>1.名称：三级电源避雷器
2.含安装和相关配件、辅材,相关调试，未详尽处满足图纸设计、满足相关规范要求</t>
  </si>
  <si>
    <t>弱电桥架</t>
  </si>
  <si>
    <t>1.名称：弱电桥架
2.规格：200*100mm
3.含安装和相关配件、辅材,相关调试，未详尽处满足图纸设计、满足相关规范要求</t>
  </si>
  <si>
    <t>强电桥架</t>
  </si>
  <si>
    <t>1.名称：强电桥架
2.规格：100*100mm
3.含安装和相关配件、辅材,相关调试，未详尽处满足图纸设计、满足相关规范要求</t>
  </si>
  <si>
    <t>十一、室外综合管网系统小计</t>
  </si>
  <si>
    <t>弱电手孔井</t>
  </si>
  <si>
    <t>1.名称：弱电手孔井
2.规格：600*600*800mm（长*宽*深）
3.未详尽处满足图纸设计、满足相关规范要求</t>
  </si>
  <si>
    <t>座</t>
  </si>
  <si>
    <t>弱电人孔井</t>
  </si>
  <si>
    <t>1.名称：弱电人孔井
2.规格：1000*1000*1200mm（长*宽*深）
3.未详尽处满足图纸设计、满足相关规范要求</t>
  </si>
  <si>
    <t>PE110管</t>
  </si>
  <si>
    <t>1.名称：PE110管
2.含安装和相关配件、辅材试，未详尽处满足图纸设计、满足相关规范要求</t>
  </si>
  <si>
    <t>七孔梅花管</t>
  </si>
  <si>
    <t>1.名称：七孔梅花管
2.规格、型号：七孔 32*2.2mm
3.敷设方式：室外埋地敷设
4.含相关配件,未详尽处满足图纸设计、满足相关规范要求</t>
  </si>
  <si>
    <t>PVC管</t>
  </si>
  <si>
    <t>1.名称：PVC管
2.规格、型号：32
3.敷设方式：室外埋地敷设
4.含相关配件,未详尽处满足图纸设计、满足相关规范要求</t>
  </si>
  <si>
    <t>智能座椅</t>
  </si>
  <si>
    <t>1.名称：智能座椅                                            2.配置：具备手机无线充电功能                                3.含安装和相关配件、辅材试，未详尽处满足图纸设计、满足相关规范要求</t>
  </si>
  <si>
    <t>挖沟</t>
  </si>
  <si>
    <t>1.名称:土方的开挖
2.含本智能化工程范围内所需的所有土方</t>
  </si>
  <si>
    <t>m3</t>
  </si>
  <si>
    <t>回填土</t>
  </si>
  <si>
    <t>1.名称:土方的回填
2.含本智能化工程范围内所需的所有土方</t>
  </si>
  <si>
    <t>十二、各系统接入浩德物业管理平台的软件开发费用</t>
  </si>
  <si>
    <t>项</t>
  </si>
  <si>
    <t>十三、合计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</si>
</sst>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Red]\(0\)"/>
    <numFmt numFmtId="179" formatCode="0_ "/>
    <numFmt numFmtId="180" formatCode="0.000_ "/>
    <numFmt numFmtId="181" formatCode="0.0_ "/>
  </numFmts>
  <fonts count="82">
    <font>
      <sz val="11"/>
      <color theme="1"/>
      <name val="宋体"/>
      <charset val="134"/>
      <scheme val="minor"/>
    </font>
    <font>
      <sz val="9"/>
      <name val="宋体"/>
      <charset val="134"/>
      <scheme val="minor"/>
    </font>
    <font>
      <sz val="10"/>
      <name val="黑体"/>
      <charset val="134"/>
    </font>
    <font>
      <sz val="11"/>
      <name val="宋体"/>
      <charset val="134"/>
      <scheme val="minor"/>
    </font>
    <font>
      <sz val="10"/>
      <color theme="1"/>
      <name val="黑体"/>
      <charset val="134"/>
    </font>
    <font>
      <b/>
      <sz val="12"/>
      <name val="宋体"/>
      <charset val="134"/>
      <scheme val="minor"/>
    </font>
    <font>
      <sz val="12"/>
      <name val="宋体"/>
      <charset val="134"/>
      <scheme val="minor"/>
    </font>
    <font>
      <b/>
      <sz val="9"/>
      <name val="宋体"/>
      <charset val="134"/>
    </font>
    <font>
      <sz val="10"/>
      <name val="宋体"/>
      <charset val="134"/>
    </font>
    <font>
      <b/>
      <u/>
      <sz val="9"/>
      <name val="宋体"/>
      <charset val="134"/>
    </font>
    <font>
      <sz val="9"/>
      <name val="微软雅黑"/>
      <charset val="134"/>
    </font>
    <font>
      <sz val="10"/>
      <name val="宋体"/>
      <charset val="134"/>
      <scheme val="minor"/>
    </font>
    <font>
      <b/>
      <sz val="16"/>
      <color theme="1"/>
      <name val="宋体"/>
      <charset val="134"/>
      <scheme val="minor"/>
    </font>
    <font>
      <sz val="12"/>
      <name val="宋体"/>
      <charset val="134"/>
    </font>
    <font>
      <b/>
      <sz val="16"/>
      <name val="楷体_GB2312"/>
      <charset val="134"/>
    </font>
    <font>
      <b/>
      <sz val="11"/>
      <name val="宋体"/>
      <charset val="134"/>
    </font>
    <font>
      <sz val="10.5"/>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Times New Roman"/>
      <charset val="134"/>
    </font>
    <font>
      <sz val="10"/>
      <name val="Helv"/>
      <charset val="134"/>
    </font>
    <font>
      <sz val="9"/>
      <color indexed="8"/>
      <name val="宋体"/>
      <charset val="134"/>
    </font>
    <font>
      <sz val="11"/>
      <color indexed="8"/>
      <name val="宋体"/>
      <charset val="134"/>
    </font>
    <font>
      <sz val="11"/>
      <color theme="0"/>
      <name val="宋体"/>
      <charset val="134"/>
      <scheme val="minor"/>
    </font>
    <font>
      <sz val="11"/>
      <color indexed="9"/>
      <name val="宋体"/>
      <charset val="134"/>
    </font>
    <font>
      <sz val="9"/>
      <color theme="1"/>
      <name val="宋体"/>
      <charset val="134"/>
      <scheme val="minor"/>
    </font>
    <font>
      <sz val="10"/>
      <name val="MS Sans Serif"/>
      <charset val="134"/>
    </font>
    <font>
      <sz val="11"/>
      <name val="宋体"/>
      <charset val="134"/>
    </font>
    <font>
      <sz val="11"/>
      <color theme="1"/>
      <name val="Tahoma"/>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b/>
      <sz val="18"/>
      <color theme="3"/>
      <name val="宋体"/>
      <charset val="134"/>
      <scheme val="major"/>
    </font>
    <font>
      <sz val="11"/>
      <color rgb="FF9C0006"/>
      <name val="宋体"/>
      <charset val="134"/>
      <scheme val="minor"/>
    </font>
    <font>
      <sz val="11"/>
      <color indexed="20"/>
      <name val="宋体"/>
      <charset val="134"/>
    </font>
    <font>
      <sz val="11"/>
      <color rgb="FF000000"/>
      <name val="宋体"/>
      <charset val="134"/>
    </font>
    <font>
      <sz val="9"/>
      <color rgb="FF000000"/>
      <name val="宋体"/>
      <charset val="134"/>
    </font>
    <font>
      <sz val="11"/>
      <color rgb="FF006100"/>
      <name val="宋体"/>
      <charset val="134"/>
      <scheme val="minor"/>
    </font>
    <font>
      <sz val="11"/>
      <color indexed="17"/>
      <name val="宋体"/>
      <charset val="134"/>
    </font>
    <font>
      <b/>
      <sz val="11"/>
      <color theme="1"/>
      <name val="宋体"/>
      <charset val="134"/>
      <scheme val="minor"/>
    </font>
    <font>
      <b/>
      <sz val="11"/>
      <color indexed="8"/>
      <name val="宋体"/>
      <charset val="134"/>
    </font>
    <font>
      <b/>
      <sz val="11"/>
      <color rgb="FFFA7D00"/>
      <name val="宋体"/>
      <charset val="134"/>
      <scheme val="minor"/>
    </font>
    <font>
      <b/>
      <sz val="11"/>
      <color indexed="52"/>
      <name val="宋体"/>
      <charset val="134"/>
    </font>
    <font>
      <b/>
      <sz val="11"/>
      <color theme="0"/>
      <name val="宋体"/>
      <charset val="134"/>
      <scheme val="minor"/>
    </font>
    <font>
      <b/>
      <sz val="11"/>
      <color indexed="9"/>
      <name val="宋体"/>
      <charset val="134"/>
    </font>
    <font>
      <i/>
      <sz val="11"/>
      <color rgb="FF7F7F7F"/>
      <name val="宋体"/>
      <charset val="134"/>
      <scheme val="minor"/>
    </font>
    <font>
      <i/>
      <sz val="11"/>
      <color indexed="23"/>
      <name val="宋体"/>
      <charset val="134"/>
    </font>
    <font>
      <sz val="11"/>
      <color rgb="FFFF0000"/>
      <name val="宋体"/>
      <charset val="134"/>
      <scheme val="minor"/>
    </font>
    <font>
      <sz val="11"/>
      <color indexed="10"/>
      <name val="宋体"/>
      <charset val="134"/>
    </font>
    <font>
      <sz val="11"/>
      <color rgb="FFFA7D00"/>
      <name val="宋体"/>
      <charset val="134"/>
      <scheme val="minor"/>
    </font>
    <font>
      <sz val="11"/>
      <color indexed="52"/>
      <name val="宋体"/>
      <charset val="134"/>
    </font>
    <font>
      <sz val="11"/>
      <color rgb="FF9C6500"/>
      <name val="宋体"/>
      <charset val="134"/>
      <scheme val="minor"/>
    </font>
    <font>
      <sz val="11"/>
      <color indexed="60"/>
      <name val="宋体"/>
      <charset val="134"/>
    </font>
    <font>
      <b/>
      <sz val="11"/>
      <color rgb="FF3F3F3F"/>
      <name val="宋体"/>
      <charset val="134"/>
      <scheme val="minor"/>
    </font>
    <font>
      <b/>
      <sz val="11"/>
      <color indexed="63"/>
      <name val="宋体"/>
      <charset val="134"/>
    </font>
    <font>
      <sz val="11"/>
      <color rgb="FF3F3F76"/>
      <name val="宋体"/>
      <charset val="134"/>
      <scheme val="minor"/>
    </font>
    <font>
      <sz val="11"/>
      <color indexed="62"/>
      <name val="宋体"/>
      <charset val="134"/>
    </font>
    <font>
      <sz val="10"/>
      <name val="Geneva"/>
      <charset val="134"/>
    </font>
    <font>
      <sz val="12"/>
      <name val="Times New Roman"/>
      <charset val="0"/>
    </font>
    <font>
      <sz val="9"/>
      <name val="Arial"/>
      <charset val="0"/>
    </font>
    <font>
      <sz val="10"/>
      <name val="Symbol"/>
      <charset val="134"/>
    </font>
    <font>
      <sz val="10"/>
      <color indexed="8"/>
      <name val="宋体"/>
      <charset val="134"/>
    </font>
    <font>
      <sz val="10"/>
      <name val="Wingdings 2"/>
      <charset val="134"/>
    </font>
  </fonts>
  <fills count="9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theme="4" tint="0.799677"/>
        <bgColor indexed="64"/>
      </patternFill>
    </fill>
    <fill>
      <patternFill patternType="solid">
        <fgColor indexed="31"/>
        <bgColor indexed="64"/>
      </patternFill>
    </fill>
    <fill>
      <patternFill patternType="solid">
        <fgColor theme="4" tint="0.799646"/>
        <bgColor indexed="64"/>
      </patternFill>
    </fill>
    <fill>
      <patternFill patternType="solid">
        <fgColor theme="4" tint="0.799707"/>
        <bgColor indexed="64"/>
      </patternFill>
    </fill>
    <fill>
      <patternFill patternType="solid">
        <fgColor theme="5" tint="0.799677"/>
        <bgColor indexed="64"/>
      </patternFill>
    </fill>
    <fill>
      <patternFill patternType="solid">
        <fgColor indexed="45"/>
        <bgColor indexed="64"/>
      </patternFill>
    </fill>
    <fill>
      <patternFill patternType="solid">
        <fgColor theme="5" tint="0.799646"/>
        <bgColor indexed="64"/>
      </patternFill>
    </fill>
    <fill>
      <patternFill patternType="solid">
        <fgColor theme="5" tint="0.799707"/>
        <bgColor indexed="64"/>
      </patternFill>
    </fill>
    <fill>
      <patternFill patternType="solid">
        <fgColor theme="6" tint="0.799677"/>
        <bgColor indexed="64"/>
      </patternFill>
    </fill>
    <fill>
      <patternFill patternType="solid">
        <fgColor indexed="42"/>
        <bgColor indexed="64"/>
      </patternFill>
    </fill>
    <fill>
      <patternFill patternType="solid">
        <fgColor theme="6" tint="0.799646"/>
        <bgColor indexed="64"/>
      </patternFill>
    </fill>
    <fill>
      <patternFill patternType="solid">
        <fgColor theme="6" tint="0.799707"/>
        <bgColor indexed="64"/>
      </patternFill>
    </fill>
    <fill>
      <patternFill patternType="solid">
        <fgColor theme="7" tint="0.799677"/>
        <bgColor indexed="64"/>
      </patternFill>
    </fill>
    <fill>
      <patternFill patternType="solid">
        <fgColor indexed="46"/>
        <bgColor indexed="64"/>
      </patternFill>
    </fill>
    <fill>
      <patternFill patternType="solid">
        <fgColor theme="7" tint="0.799646"/>
        <bgColor indexed="64"/>
      </patternFill>
    </fill>
    <fill>
      <patternFill patternType="solid">
        <fgColor theme="7" tint="0.799707"/>
        <bgColor indexed="64"/>
      </patternFill>
    </fill>
    <fill>
      <patternFill patternType="solid">
        <fgColor theme="8" tint="0.799677"/>
        <bgColor indexed="64"/>
      </patternFill>
    </fill>
    <fill>
      <patternFill patternType="solid">
        <fgColor indexed="27"/>
        <bgColor indexed="64"/>
      </patternFill>
    </fill>
    <fill>
      <patternFill patternType="solid">
        <fgColor theme="8" tint="0.799646"/>
        <bgColor indexed="64"/>
      </patternFill>
    </fill>
    <fill>
      <patternFill patternType="solid">
        <fgColor theme="8" tint="0.799707"/>
        <bgColor indexed="64"/>
      </patternFill>
    </fill>
    <fill>
      <patternFill patternType="solid">
        <fgColor theme="9" tint="0.799677"/>
        <bgColor indexed="64"/>
      </patternFill>
    </fill>
    <fill>
      <patternFill patternType="solid">
        <fgColor indexed="47"/>
        <bgColor indexed="64"/>
      </patternFill>
    </fill>
    <fill>
      <patternFill patternType="solid">
        <fgColor theme="9" tint="0.799646"/>
        <bgColor indexed="64"/>
      </patternFill>
    </fill>
    <fill>
      <patternFill patternType="solid">
        <fgColor theme="9" tint="0.79970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67"/>
        <bgColor indexed="64"/>
      </patternFill>
    </fill>
    <fill>
      <patternFill patternType="solid">
        <fgColor indexed="30"/>
        <bgColor indexed="64"/>
      </patternFill>
    </fill>
    <fill>
      <patternFill patternType="solid">
        <fgColor theme="4" tint="0.39964"/>
        <bgColor indexed="64"/>
      </patternFill>
    </fill>
    <fill>
      <patternFill patternType="solid">
        <fgColor theme="4" tint="0.399701"/>
        <bgColor indexed="64"/>
      </patternFill>
    </fill>
    <fill>
      <patternFill patternType="solid">
        <fgColor theme="5" tint="0.39967"/>
        <bgColor indexed="64"/>
      </patternFill>
    </fill>
    <fill>
      <patternFill patternType="solid">
        <fgColor theme="5" tint="0.39964"/>
        <bgColor indexed="64"/>
      </patternFill>
    </fill>
    <fill>
      <patternFill patternType="solid">
        <fgColor theme="5" tint="0.399701"/>
        <bgColor indexed="64"/>
      </patternFill>
    </fill>
    <fill>
      <patternFill patternType="solid">
        <fgColor theme="6" tint="0.39967"/>
        <bgColor indexed="64"/>
      </patternFill>
    </fill>
    <fill>
      <patternFill patternType="solid">
        <fgColor theme="6" tint="0.39964"/>
        <bgColor indexed="64"/>
      </patternFill>
    </fill>
    <fill>
      <patternFill patternType="solid">
        <fgColor theme="6" tint="0.399701"/>
        <bgColor indexed="64"/>
      </patternFill>
    </fill>
    <fill>
      <patternFill patternType="solid">
        <fgColor theme="7" tint="0.39967"/>
        <bgColor indexed="64"/>
      </patternFill>
    </fill>
    <fill>
      <patternFill patternType="solid">
        <fgColor indexed="36"/>
        <bgColor indexed="64"/>
      </patternFill>
    </fill>
    <fill>
      <patternFill patternType="solid">
        <fgColor theme="7" tint="0.39964"/>
        <bgColor indexed="64"/>
      </patternFill>
    </fill>
    <fill>
      <patternFill patternType="solid">
        <fgColor theme="7" tint="0.399701"/>
        <bgColor indexed="64"/>
      </patternFill>
    </fill>
    <fill>
      <patternFill patternType="solid">
        <fgColor theme="8" tint="0.39967"/>
        <bgColor indexed="64"/>
      </patternFill>
    </fill>
    <fill>
      <patternFill patternType="solid">
        <fgColor indexed="49"/>
        <bgColor indexed="64"/>
      </patternFill>
    </fill>
    <fill>
      <patternFill patternType="solid">
        <fgColor theme="8" tint="0.39964"/>
        <bgColor indexed="64"/>
      </patternFill>
    </fill>
    <fill>
      <patternFill patternType="solid">
        <fgColor theme="8" tint="0.399701"/>
        <bgColor indexed="64"/>
      </patternFill>
    </fill>
    <fill>
      <patternFill patternType="solid">
        <fgColor theme="9" tint="0.39967"/>
        <bgColor indexed="64"/>
      </patternFill>
    </fill>
    <fill>
      <patternFill patternType="solid">
        <fgColor indexed="52"/>
        <bgColor indexed="64"/>
      </patternFill>
    </fill>
    <fill>
      <patternFill patternType="solid">
        <fgColor theme="9" tint="0.39964"/>
        <bgColor indexed="64"/>
      </patternFill>
    </fill>
    <fill>
      <patternFill patternType="solid">
        <fgColor theme="9" tint="0.399701"/>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6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5"/>
      </bottom>
      <diagonal/>
    </border>
    <border>
      <left/>
      <right/>
      <top/>
      <bottom style="thick">
        <color indexed="22"/>
      </bottom>
      <diagonal/>
    </border>
    <border>
      <left/>
      <right/>
      <top/>
      <bottom style="medium">
        <color theme="4" tint="0.39967"/>
      </bottom>
      <diagonal/>
    </border>
    <border>
      <left/>
      <right/>
      <top/>
      <bottom style="medium">
        <color indexed="30"/>
      </bottom>
      <diagonal/>
    </border>
    <border>
      <left/>
      <right/>
      <top/>
      <bottom style="medium">
        <color theme="4" tint="0.39964"/>
      </bottom>
      <diagonal/>
    </border>
    <border>
      <left/>
      <right/>
      <top/>
      <bottom style="medium">
        <color theme="4" tint="0.39970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8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pplyProtection="0">
      <alignment vertical="center"/>
    </xf>
    <xf numFmtId="0" fontId="37" fillId="0" borderId="0">
      <alignment vertical="center"/>
    </xf>
    <xf numFmtId="0" fontId="37" fillId="0" borderId="0"/>
    <xf numFmtId="0" fontId="38" fillId="0" borderId="0">
      <alignment vertical="center"/>
    </xf>
    <xf numFmtId="0" fontId="13" fillId="0" borderId="0"/>
    <xf numFmtId="0" fontId="36" fillId="0" borderId="0"/>
    <xf numFmtId="0" fontId="13" fillId="0" borderId="0"/>
    <xf numFmtId="0" fontId="13" fillId="0" borderId="0">
      <alignment vertical="center"/>
    </xf>
    <xf numFmtId="0" fontId="39" fillId="0" borderId="0"/>
    <xf numFmtId="0" fontId="0" fillId="34" borderId="0" applyAlignment="0">
      <alignment vertical="center"/>
    </xf>
    <xf numFmtId="0" fontId="40" fillId="35" borderId="0" applyNumberFormat="0" applyBorder="0" applyAlignment="0" applyProtection="0">
      <alignment vertical="center"/>
    </xf>
    <xf numFmtId="0" fontId="0" fillId="36" borderId="0" applyAlignment="0">
      <alignment vertical="center"/>
    </xf>
    <xf numFmtId="0" fontId="0" fillId="37" borderId="0" applyAlignment="0">
      <alignment vertical="center"/>
    </xf>
    <xf numFmtId="0" fontId="0" fillId="38" borderId="0" applyAlignment="0">
      <alignment vertical="center"/>
    </xf>
    <xf numFmtId="0" fontId="40" fillId="39" borderId="0" applyNumberFormat="0" applyBorder="0" applyAlignment="0" applyProtection="0">
      <alignment vertical="center"/>
    </xf>
    <xf numFmtId="0" fontId="0" fillId="40" borderId="0" applyAlignment="0">
      <alignment vertical="center"/>
    </xf>
    <xf numFmtId="0" fontId="0" fillId="41" borderId="0" applyAlignment="0">
      <alignment vertical="center"/>
    </xf>
    <xf numFmtId="0" fontId="0" fillId="42" borderId="0" applyAlignment="0">
      <alignment vertical="center"/>
    </xf>
    <xf numFmtId="0" fontId="40" fillId="43" borderId="0" applyNumberFormat="0" applyBorder="0" applyAlignment="0" applyProtection="0">
      <alignment vertical="center"/>
    </xf>
    <xf numFmtId="0" fontId="0" fillId="44" borderId="0" applyAlignment="0">
      <alignment vertical="center"/>
    </xf>
    <xf numFmtId="0" fontId="0" fillId="45" borderId="0" applyAlignment="0">
      <alignment vertical="center"/>
    </xf>
    <xf numFmtId="0" fontId="0" fillId="46" borderId="0" applyAlignment="0">
      <alignment vertical="center"/>
    </xf>
    <xf numFmtId="0" fontId="40" fillId="47" borderId="0" applyNumberFormat="0" applyBorder="0" applyAlignment="0" applyProtection="0">
      <alignment vertical="center"/>
    </xf>
    <xf numFmtId="0" fontId="0" fillId="48" borderId="0" applyAlignment="0">
      <alignment vertical="center"/>
    </xf>
    <xf numFmtId="0" fontId="0" fillId="49" borderId="0" applyAlignment="0">
      <alignment vertical="center"/>
    </xf>
    <xf numFmtId="0" fontId="0" fillId="50" borderId="0" applyAlignment="0">
      <alignment vertical="center"/>
    </xf>
    <xf numFmtId="0" fontId="40" fillId="51" borderId="0" applyNumberFormat="0" applyBorder="0" applyAlignment="0" applyProtection="0">
      <alignment vertical="center"/>
    </xf>
    <xf numFmtId="0" fontId="0" fillId="52" borderId="0" applyAlignment="0">
      <alignment vertical="center"/>
    </xf>
    <xf numFmtId="0" fontId="0" fillId="53" borderId="0" applyAlignment="0">
      <alignment vertical="center"/>
    </xf>
    <xf numFmtId="0" fontId="0" fillId="54" borderId="0" applyAlignment="0">
      <alignment vertical="center"/>
    </xf>
    <xf numFmtId="0" fontId="40" fillId="55" borderId="0" applyNumberFormat="0" applyBorder="0" applyAlignment="0" applyProtection="0">
      <alignment vertical="center"/>
    </xf>
    <xf numFmtId="0" fontId="0" fillId="56" borderId="0" applyAlignment="0">
      <alignment vertical="center"/>
    </xf>
    <xf numFmtId="0" fontId="0" fillId="57" borderId="0" applyAlignment="0">
      <alignment vertical="center"/>
    </xf>
    <xf numFmtId="0" fontId="0" fillId="12" borderId="0" applyAlignment="0">
      <alignment vertical="center"/>
    </xf>
    <xf numFmtId="0" fontId="40" fillId="58" borderId="0" applyNumberFormat="0" applyBorder="0" applyAlignment="0" applyProtection="0">
      <alignment vertical="center"/>
    </xf>
    <xf numFmtId="0" fontId="0" fillId="16" borderId="0" applyAlignment="0">
      <alignment vertical="center"/>
    </xf>
    <xf numFmtId="0" fontId="40" fillId="59" borderId="0" applyNumberFormat="0" applyBorder="0" applyAlignment="0" applyProtection="0">
      <alignment vertical="center"/>
    </xf>
    <xf numFmtId="0" fontId="0" fillId="20" borderId="0" applyAlignment="0">
      <alignment vertical="center"/>
    </xf>
    <xf numFmtId="0" fontId="40" fillId="60" borderId="0" applyNumberFormat="0" applyBorder="0" applyAlignment="0" applyProtection="0">
      <alignment vertical="center"/>
    </xf>
    <xf numFmtId="0" fontId="0" fillId="24" borderId="0" applyAlignment="0">
      <alignment vertical="center"/>
    </xf>
    <xf numFmtId="0" fontId="0" fillId="28" borderId="0" applyAlignment="0">
      <alignment vertical="center"/>
    </xf>
    <xf numFmtId="0" fontId="0" fillId="32" borderId="0" applyAlignment="0">
      <alignment vertical="center"/>
    </xf>
    <xf numFmtId="0" fontId="40" fillId="61" borderId="0" applyNumberFormat="0" applyBorder="0" applyAlignment="0" applyProtection="0">
      <alignment vertical="center"/>
    </xf>
    <xf numFmtId="0" fontId="41" fillId="62" borderId="0" applyAlignment="0">
      <alignment vertical="center"/>
    </xf>
    <xf numFmtId="0" fontId="42" fillId="63" borderId="0" applyNumberFormat="0" applyBorder="0" applyAlignment="0" applyProtection="0">
      <alignment vertical="center"/>
    </xf>
    <xf numFmtId="0" fontId="41" fillId="64" borderId="0" applyAlignment="0">
      <alignment vertical="center"/>
    </xf>
    <xf numFmtId="0" fontId="41" fillId="65" borderId="0" applyAlignment="0">
      <alignment vertical="center"/>
    </xf>
    <xf numFmtId="0" fontId="41" fillId="66" borderId="0" applyAlignment="0">
      <alignment vertical="center"/>
    </xf>
    <xf numFmtId="0" fontId="42" fillId="59" borderId="0" applyNumberFormat="0" applyBorder="0" applyAlignment="0" applyProtection="0">
      <alignment vertical="center"/>
    </xf>
    <xf numFmtId="0" fontId="41" fillId="67" borderId="0" applyAlignment="0">
      <alignment vertical="center"/>
    </xf>
    <xf numFmtId="0" fontId="41" fillId="68" borderId="0" applyAlignment="0">
      <alignment vertical="center"/>
    </xf>
    <xf numFmtId="0" fontId="41" fillId="69" borderId="0" applyAlignment="0">
      <alignment vertical="center"/>
    </xf>
    <xf numFmtId="0" fontId="42" fillId="60" borderId="0" applyNumberFormat="0" applyBorder="0" applyAlignment="0" applyProtection="0">
      <alignment vertical="center"/>
    </xf>
    <xf numFmtId="0" fontId="41" fillId="70" borderId="0" applyAlignment="0">
      <alignment vertical="center"/>
    </xf>
    <xf numFmtId="0" fontId="41" fillId="71" borderId="0" applyAlignment="0">
      <alignment vertical="center"/>
    </xf>
    <xf numFmtId="0" fontId="41" fillId="72" borderId="0" applyAlignment="0">
      <alignment vertical="center"/>
    </xf>
    <xf numFmtId="0" fontId="42" fillId="73" borderId="0" applyNumberFormat="0" applyBorder="0" applyAlignment="0" applyProtection="0">
      <alignment vertical="center"/>
    </xf>
    <xf numFmtId="0" fontId="41" fillId="74" borderId="0" applyAlignment="0">
      <alignment vertical="center"/>
    </xf>
    <xf numFmtId="0" fontId="41" fillId="75" borderId="0" applyAlignment="0">
      <alignment vertical="center"/>
    </xf>
    <xf numFmtId="0" fontId="41" fillId="76" borderId="0" applyAlignment="0">
      <alignment vertical="center"/>
    </xf>
    <xf numFmtId="0" fontId="42" fillId="77" borderId="0" applyNumberFormat="0" applyBorder="0" applyAlignment="0" applyProtection="0">
      <alignment vertical="center"/>
    </xf>
    <xf numFmtId="0" fontId="41" fillId="78" borderId="0" applyAlignment="0">
      <alignment vertical="center"/>
    </xf>
    <xf numFmtId="0" fontId="41" fillId="79" borderId="0" applyAlignment="0">
      <alignment vertical="center"/>
    </xf>
    <xf numFmtId="0" fontId="41" fillId="80" borderId="0" applyAlignment="0">
      <alignment vertical="center"/>
    </xf>
    <xf numFmtId="0" fontId="42" fillId="81" borderId="0" applyNumberFormat="0" applyBorder="0" applyAlignment="0" applyProtection="0">
      <alignment vertical="center"/>
    </xf>
    <xf numFmtId="0" fontId="41" fillId="82" borderId="0" applyAlignment="0">
      <alignment vertical="center"/>
    </xf>
    <xf numFmtId="0" fontId="41" fillId="83" borderId="0" applyAlignment="0">
      <alignment vertical="center"/>
    </xf>
    <xf numFmtId="0" fontId="43" fillId="0" borderId="0"/>
    <xf numFmtId="0" fontId="44" fillId="0" borderId="0"/>
    <xf numFmtId="0" fontId="45" fillId="0" borderId="0"/>
    <xf numFmtId="9" fontId="46" fillId="0" borderId="0" applyFont="0" applyFill="0" applyBorder="0" applyAlignment="0" applyProtection="0">
      <alignment vertical="center"/>
    </xf>
    <xf numFmtId="0" fontId="22" fillId="0" borderId="15" applyAlignment="0">
      <alignment vertical="center"/>
    </xf>
    <xf numFmtId="0" fontId="47" fillId="0" borderId="16" applyNumberFormat="0" applyFill="0" applyAlignment="0" applyProtection="0">
      <alignment vertical="center"/>
    </xf>
    <xf numFmtId="0" fontId="48" fillId="0" borderId="0" applyNumberFormat="0" applyFill="0" applyBorder="0" applyAlignment="0" applyProtection="0">
      <alignment vertical="center"/>
    </xf>
    <xf numFmtId="0" fontId="23" fillId="0" borderId="17" applyAlignment="0">
      <alignment vertical="center"/>
    </xf>
    <xf numFmtId="0" fontId="49" fillId="0" borderId="18" applyNumberFormat="0" applyFill="0" applyAlignment="0" applyProtection="0">
      <alignment vertical="center"/>
    </xf>
    <xf numFmtId="0" fontId="24" fillId="0" borderId="19" applyAlignment="0">
      <alignment vertical="center"/>
    </xf>
    <xf numFmtId="0" fontId="50" fillId="0" borderId="20" applyNumberFormat="0" applyFill="0" applyAlignment="0" applyProtection="0">
      <alignment vertical="center"/>
    </xf>
    <xf numFmtId="0" fontId="24" fillId="0" borderId="21" applyAlignment="0">
      <alignment vertical="center"/>
    </xf>
    <xf numFmtId="0" fontId="24" fillId="0" borderId="22" applyAlignment="0">
      <alignment vertical="center"/>
    </xf>
    <xf numFmtId="0" fontId="24" fillId="0" borderId="0" applyAlignment="0">
      <alignment vertical="center"/>
    </xf>
    <xf numFmtId="0" fontId="50" fillId="0" borderId="0" applyNumberFormat="0" applyFill="0" applyBorder="0" applyAlignment="0" applyProtection="0">
      <alignment vertical="center"/>
    </xf>
    <xf numFmtId="0" fontId="51" fillId="0" borderId="0" applyAlignment="0">
      <alignment vertical="center"/>
    </xf>
    <xf numFmtId="176" fontId="36" fillId="0" borderId="1">
      <alignment horizontal="right" vertical="center" wrapText="1"/>
    </xf>
    <xf numFmtId="0" fontId="52" fillId="8" borderId="0" applyAlignment="0">
      <alignment vertical="center"/>
    </xf>
    <xf numFmtId="0" fontId="53" fillId="39" borderId="0" applyNumberFormat="0" applyBorder="0" applyAlignment="0" applyProtection="0">
      <alignment vertical="center"/>
    </xf>
    <xf numFmtId="0" fontId="13" fillId="0" borderId="0">
      <alignment vertical="center"/>
    </xf>
    <xf numFmtId="0" fontId="54" fillId="0" borderId="0"/>
    <xf numFmtId="0" fontId="55" fillId="0" borderId="0"/>
    <xf numFmtId="0" fontId="40" fillId="0" borderId="0">
      <alignment vertical="center"/>
    </xf>
    <xf numFmtId="0" fontId="13" fillId="0" borderId="0">
      <alignment vertical="center"/>
    </xf>
    <xf numFmtId="0" fontId="0" fillId="0" borderId="0">
      <alignment vertical="center"/>
    </xf>
    <xf numFmtId="0" fontId="46" fillId="0" borderId="0"/>
    <xf numFmtId="0" fontId="0" fillId="0" borderId="0"/>
    <xf numFmtId="0" fontId="40" fillId="0" borderId="0" applyAlignment="0"/>
    <xf numFmtId="0" fontId="54" fillId="0" borderId="0">
      <alignment vertical="center"/>
    </xf>
    <xf numFmtId="0" fontId="46" fillId="0" borderId="0">
      <alignment vertical="center"/>
    </xf>
    <xf numFmtId="0" fontId="36" fillId="0" borderId="0">
      <alignment vertical="center"/>
    </xf>
    <xf numFmtId="0" fontId="56" fillId="7" borderId="0" applyAlignment="0">
      <alignment vertical="center"/>
    </xf>
    <xf numFmtId="0" fontId="57" fillId="43" borderId="0" applyNumberFormat="0" applyBorder="0" applyAlignment="0" applyProtection="0">
      <alignment vertical="center"/>
    </xf>
    <xf numFmtId="0" fontId="58" fillId="0" borderId="14" applyAlignment="0">
      <alignment vertical="center"/>
    </xf>
    <xf numFmtId="0" fontId="59" fillId="0" borderId="23" applyNumberFormat="0" applyFill="0" applyAlignment="0" applyProtection="0">
      <alignment vertical="center"/>
    </xf>
    <xf numFmtId="0" fontId="60" fillId="5" borderId="10" applyAlignment="0">
      <alignment vertical="center"/>
    </xf>
    <xf numFmtId="0" fontId="61" fillId="84" borderId="24" applyNumberFormat="0" applyAlignment="0" applyProtection="0">
      <alignment vertical="center"/>
    </xf>
    <xf numFmtId="0" fontId="62" fillId="6" borderId="12" applyAlignment="0">
      <alignment vertical="center"/>
    </xf>
    <xf numFmtId="0" fontId="63" fillId="85" borderId="25" applyNumberFormat="0" applyAlignment="0" applyProtection="0">
      <alignment vertical="center"/>
    </xf>
    <xf numFmtId="0" fontId="64" fillId="0" borderId="0" applyAlignment="0">
      <alignment vertical="center"/>
    </xf>
    <xf numFmtId="0" fontId="65" fillId="0" borderId="0" applyNumberFormat="0" applyFill="0" applyBorder="0" applyAlignment="0" applyProtection="0">
      <alignment vertical="center"/>
    </xf>
    <xf numFmtId="0" fontId="66" fillId="0" borderId="0" applyAlignment="0">
      <alignment vertical="center"/>
    </xf>
    <xf numFmtId="0" fontId="67" fillId="0" borderId="0" applyNumberFormat="0" applyFill="0" applyBorder="0" applyAlignment="0" applyProtection="0">
      <alignment vertical="center"/>
    </xf>
    <xf numFmtId="0" fontId="68" fillId="0" borderId="13" applyAlignment="0">
      <alignment vertical="center"/>
    </xf>
    <xf numFmtId="0" fontId="69" fillId="0" borderId="26" applyNumberFormat="0" applyFill="0" applyAlignment="0" applyProtection="0">
      <alignment vertical="center"/>
    </xf>
    <xf numFmtId="43" fontId="13" fillId="0" borderId="0" applyFont="0" applyFill="0" applyBorder="0" applyAlignment="0" applyProtection="0">
      <alignment vertical="center"/>
    </xf>
    <xf numFmtId="0" fontId="41" fillId="10" borderId="0" applyAlignment="0">
      <alignment vertical="center"/>
    </xf>
    <xf numFmtId="0" fontId="42" fillId="86" borderId="0" applyNumberFormat="0" applyBorder="0" applyAlignment="0" applyProtection="0">
      <alignment vertical="center"/>
    </xf>
    <xf numFmtId="0" fontId="41" fillId="14" borderId="0" applyAlignment="0">
      <alignment vertical="center"/>
    </xf>
    <xf numFmtId="0" fontId="42" fillId="87" borderId="0" applyNumberFormat="0" applyBorder="0" applyAlignment="0" applyProtection="0">
      <alignment vertical="center"/>
    </xf>
    <xf numFmtId="0" fontId="41" fillId="18" borderId="0" applyAlignment="0">
      <alignment vertical="center"/>
    </xf>
    <xf numFmtId="0" fontId="42" fillId="88" borderId="0" applyNumberFormat="0" applyBorder="0" applyAlignment="0" applyProtection="0">
      <alignment vertical="center"/>
    </xf>
    <xf numFmtId="0" fontId="41" fillId="22" borderId="0" applyAlignment="0">
      <alignment vertical="center"/>
    </xf>
    <xf numFmtId="0" fontId="41" fillId="26" borderId="0" applyAlignment="0">
      <alignment vertical="center"/>
    </xf>
    <xf numFmtId="0" fontId="41" fillId="30" borderId="0" applyAlignment="0">
      <alignment vertical="center"/>
    </xf>
    <xf numFmtId="0" fontId="42" fillId="89" borderId="0" applyNumberFormat="0" applyBorder="0" applyAlignment="0" applyProtection="0">
      <alignment vertical="center"/>
    </xf>
    <xf numFmtId="0" fontId="70" fillId="9" borderId="0" applyNumberFormat="0" applyBorder="0" applyAlignment="0" applyProtection="0">
      <alignment vertical="center"/>
    </xf>
    <xf numFmtId="0" fontId="71" fillId="90" borderId="0" applyNumberFormat="0" applyBorder="0" applyAlignment="0" applyProtection="0">
      <alignment vertical="center"/>
    </xf>
    <xf numFmtId="0" fontId="70" fillId="9" borderId="0" applyAlignment="0">
      <alignment vertical="center"/>
    </xf>
    <xf numFmtId="0" fontId="72" fillId="5" borderId="11" applyAlignment="0">
      <alignment vertical="center"/>
    </xf>
    <xf numFmtId="0" fontId="73" fillId="84" borderId="27" applyNumberFormat="0" applyAlignment="0" applyProtection="0">
      <alignment vertical="center"/>
    </xf>
    <xf numFmtId="0" fontId="74" fillId="4" borderId="10" applyAlignment="0">
      <alignment vertical="center"/>
    </xf>
    <xf numFmtId="0" fontId="75" fillId="55" borderId="24" applyNumberFormat="0" applyAlignment="0" applyProtection="0">
      <alignment vertical="center"/>
    </xf>
    <xf numFmtId="0" fontId="76" fillId="0" borderId="0"/>
    <xf numFmtId="0" fontId="38" fillId="0" borderId="0"/>
    <xf numFmtId="0" fontId="76" fillId="0" borderId="0">
      <alignment vertical="center"/>
    </xf>
    <xf numFmtId="0" fontId="0" fillId="3" borderId="7" applyAlignment="0">
      <alignment vertical="center"/>
    </xf>
    <xf numFmtId="0" fontId="13" fillId="91" borderId="28" applyNumberFormat="0" applyFont="0" applyAlignment="0" applyProtection="0">
      <alignment vertical="center"/>
    </xf>
    <xf numFmtId="0" fontId="77" fillId="0" borderId="0">
      <alignment vertical="center"/>
    </xf>
    <xf numFmtId="0" fontId="78" fillId="92" borderId="1">
      <alignment horizontal="left" vertical="center" wrapText="1"/>
    </xf>
    <xf numFmtId="0" fontId="13" fillId="0" borderId="0"/>
    <xf numFmtId="0" fontId="13" fillId="0" borderId="0"/>
    <xf numFmtId="0" fontId="77" fillId="0" borderId="0">
      <alignment vertical="center"/>
    </xf>
  </cellStyleXfs>
  <cellXfs count="80">
    <xf numFmtId="0" fontId="0" fillId="0" borderId="0" xfId="0"/>
    <xf numFmtId="0" fontId="1" fillId="0" borderId="0" xfId="0" applyFont="1" applyFill="1" applyAlignment="1">
      <alignment horizontal="left" vertical="center" wrapText="1"/>
    </xf>
    <xf numFmtId="0" fontId="2" fillId="0" borderId="0" xfId="142" applyFont="1" applyFill="1" applyAlignment="1">
      <alignment horizontal="center" vertical="center"/>
    </xf>
    <xf numFmtId="0" fontId="3" fillId="0" borderId="0" xfId="0" applyFont="1" applyFill="1"/>
    <xf numFmtId="0" fontId="4" fillId="0" borderId="0" xfId="142"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wrapText="1"/>
    </xf>
    <xf numFmtId="176" fontId="3" fillId="0" borderId="0" xfId="0" applyNumberFormat="1" applyFont="1" applyFill="1"/>
    <xf numFmtId="176" fontId="3" fillId="0" borderId="0" xfId="0" applyNumberFormat="1" applyFont="1" applyFill="1" applyAlignment="1">
      <alignment horizontal="center"/>
    </xf>
    <xf numFmtId="0" fontId="5"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0"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lignment horizontal="center" vertical="center" wrapText="1"/>
    </xf>
    <xf numFmtId="0" fontId="2" fillId="0" borderId="2" xfId="142" applyFont="1" applyFill="1" applyBorder="1" applyAlignment="1">
      <alignment horizontal="left" vertical="center"/>
    </xf>
    <xf numFmtId="0" fontId="2" fillId="0" borderId="3" xfId="142" applyFont="1" applyFill="1" applyBorder="1" applyAlignment="1">
      <alignment horizontal="left" vertical="center"/>
    </xf>
    <xf numFmtId="0" fontId="2" fillId="0" borderId="1" xfId="53" applyFont="1" applyFill="1" applyBorder="1" applyAlignment="1">
      <alignment horizontal="center" vertical="center" wrapText="1"/>
    </xf>
    <xf numFmtId="0" fontId="2" fillId="0" borderId="1" xfId="142" applyFont="1" applyFill="1" applyBorder="1" applyAlignment="1">
      <alignment horizontal="left" vertical="center"/>
    </xf>
    <xf numFmtId="176" fontId="2" fillId="0" borderId="1" xfId="142" applyNumberFormat="1" applyFont="1" applyFill="1" applyBorder="1" applyAlignment="1">
      <alignment vertical="center"/>
    </xf>
    <xf numFmtId="0" fontId="2" fillId="0" borderId="1" xfId="142" applyFont="1" applyFill="1" applyBorder="1" applyAlignment="1">
      <alignment horizontal="center" vertical="center"/>
    </xf>
    <xf numFmtId="0" fontId="2" fillId="0" borderId="1" xfId="142" applyFont="1" applyFill="1" applyBorder="1" applyAlignment="1">
      <alignment horizontal="left" vertical="center" wrapText="1"/>
    </xf>
    <xf numFmtId="0" fontId="2" fillId="0" borderId="1" xfId="53" applyFont="1" applyFill="1" applyBorder="1" applyAlignment="1">
      <alignment horizontal="left" vertical="center" wrapText="1"/>
    </xf>
    <xf numFmtId="176" fontId="2" fillId="0" borderId="1" xfId="142"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1" xfId="187" applyFont="1" applyFill="1" applyBorder="1" applyAlignment="1">
      <alignment horizontal="center" vertical="center"/>
    </xf>
    <xf numFmtId="177" fontId="2" fillId="0" borderId="1" xfId="55" applyNumberFormat="1" applyFont="1" applyFill="1" applyBorder="1" applyAlignment="1">
      <alignment horizontal="left" vertical="center" wrapText="1" shrinkToFit="1"/>
    </xf>
    <xf numFmtId="0" fontId="2" fillId="0" borderId="4" xfId="142" applyFont="1" applyFill="1" applyBorder="1" applyAlignment="1">
      <alignment horizontal="center" vertical="center"/>
    </xf>
    <xf numFmtId="0" fontId="2" fillId="0" borderId="4" xfId="53" applyFont="1" applyFill="1" applyBorder="1" applyAlignment="1">
      <alignment horizontal="left" vertical="center" wrapText="1"/>
    </xf>
    <xf numFmtId="0" fontId="2" fillId="0" borderId="4" xfId="53" applyFont="1" applyFill="1" applyBorder="1" applyAlignment="1">
      <alignment horizontal="center" vertical="center" wrapText="1"/>
    </xf>
    <xf numFmtId="0" fontId="2" fillId="0" borderId="5" xfId="53" applyFont="1" applyFill="1" applyBorder="1" applyAlignment="1">
      <alignment horizontal="left" vertical="center" wrapText="1"/>
    </xf>
    <xf numFmtId="0" fontId="2" fillId="0" borderId="5" xfId="53" applyFont="1" applyFill="1" applyBorder="1" applyAlignment="1">
      <alignment horizontal="center" vertical="center" wrapText="1"/>
    </xf>
    <xf numFmtId="0" fontId="2" fillId="0" borderId="5" xfId="142" applyFont="1" applyFill="1" applyBorder="1" applyAlignment="1">
      <alignment horizontal="center" vertical="center"/>
    </xf>
    <xf numFmtId="0" fontId="2" fillId="0" borderId="2" xfId="53"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5" xfId="53" applyFont="1" applyFill="1" applyBorder="1" applyAlignment="1">
      <alignment horizontal="left" vertical="center" wrapText="1"/>
    </xf>
    <xf numFmtId="0" fontId="4" fillId="0" borderId="1" xfId="53" applyFont="1" applyFill="1" applyBorder="1" applyAlignment="1">
      <alignment horizontal="center" vertical="center" wrapText="1"/>
    </xf>
    <xf numFmtId="176" fontId="4" fillId="0" borderId="1" xfId="142" applyNumberFormat="1" applyFont="1" applyFill="1" applyBorder="1" applyAlignment="1">
      <alignment horizontal="center" vertical="center"/>
    </xf>
    <xf numFmtId="178" fontId="8" fillId="0" borderId="1" xfId="184" applyNumberFormat="1" applyFont="1" applyFill="1" applyBorder="1" applyAlignment="1">
      <alignment horizontal="center" vertical="center"/>
    </xf>
    <xf numFmtId="0" fontId="2" fillId="2" borderId="1" xfId="53"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176" fontId="2" fillId="0" borderId="1" xfId="142" applyNumberFormat="1" applyFont="1" applyFill="1" applyBorder="1" applyAlignment="1">
      <alignment vertical="center" wrapText="1"/>
    </xf>
    <xf numFmtId="0" fontId="2" fillId="0" borderId="1" xfId="53" applyFont="1" applyFill="1" applyBorder="1" applyAlignment="1">
      <alignment horizontal="left" vertical="top" wrapText="1"/>
    </xf>
    <xf numFmtId="0" fontId="2" fillId="0" borderId="1" xfId="0" applyFont="1" applyFill="1" applyBorder="1" applyAlignment="1">
      <alignment horizontal="center" vertical="center"/>
    </xf>
    <xf numFmtId="0" fontId="8" fillId="0" borderId="1" xfId="184" applyFont="1" applyFill="1" applyBorder="1" applyAlignment="1">
      <alignment horizontal="center" vertical="center"/>
    </xf>
    <xf numFmtId="0" fontId="2" fillId="0" borderId="1" xfId="56" applyFont="1" applyFill="1" applyBorder="1" applyAlignment="1">
      <alignment horizontal="left" vertical="center" wrapText="1"/>
    </xf>
    <xf numFmtId="179" fontId="2" fillId="0" borderId="1" xfId="142"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179" fontId="2" fillId="0" borderId="1" xfId="142" applyNumberFormat="1" applyFont="1" applyFill="1" applyBorder="1" applyAlignment="1">
      <alignment horizontal="center" vertical="center"/>
    </xf>
    <xf numFmtId="176" fontId="2" fillId="0" borderId="1" xfId="142" applyNumberFormat="1" applyFont="1" applyFill="1" applyBorder="1" applyAlignment="1">
      <alignment horizontal="left" vertical="center"/>
    </xf>
    <xf numFmtId="0" fontId="2" fillId="0" borderId="1" xfId="0" applyFont="1" applyFill="1" applyBorder="1" applyAlignment="1">
      <alignment horizontal="left" vertical="center"/>
    </xf>
    <xf numFmtId="180" fontId="2" fillId="0" borderId="1" xfId="142" applyNumberFormat="1" applyFont="1" applyFill="1" applyBorder="1" applyAlignment="1">
      <alignment horizontal="center" vertical="center"/>
    </xf>
    <xf numFmtId="0" fontId="11" fillId="0" borderId="1" xfId="186" applyFont="1" applyFill="1" applyBorder="1" applyAlignment="1">
      <alignment horizontal="left" vertical="center" wrapText="1"/>
    </xf>
    <xf numFmtId="3" fontId="11" fillId="0" borderId="1" xfId="185" applyNumberFormat="1" applyFont="1" applyFill="1" applyBorder="1" applyAlignment="1">
      <alignment horizontal="left" vertical="center" wrapText="1"/>
    </xf>
    <xf numFmtId="3" fontId="11" fillId="0" borderId="1" xfId="185" applyNumberFormat="1" applyFont="1" applyFill="1" applyBorder="1" applyAlignment="1">
      <alignment horizontal="center" vertical="center" wrapText="1"/>
    </xf>
    <xf numFmtId="0" fontId="11" fillId="0" borderId="1" xfId="187" applyFont="1" applyFill="1" applyBorder="1" applyAlignment="1">
      <alignment horizontal="center" vertical="center"/>
    </xf>
    <xf numFmtId="0" fontId="2" fillId="0" borderId="6" xfId="142" applyFont="1" applyFill="1" applyBorder="1" applyAlignment="1">
      <alignment horizontal="left" vertical="center"/>
    </xf>
    <xf numFmtId="0" fontId="12" fillId="0" borderId="0" xfId="0" applyFont="1" applyBorder="1" applyAlignment="1">
      <alignment horizontal="center" vertical="center"/>
    </xf>
    <xf numFmtId="0" fontId="0" fillId="0" borderId="1" xfId="0" applyBorder="1" applyAlignment="1">
      <alignment horizontal="center" vertical="center"/>
    </xf>
    <xf numFmtId="0" fontId="4" fillId="0" borderId="1" xfId="142" applyFont="1" applyFill="1" applyBorder="1" applyAlignment="1">
      <alignment horizontal="left" vertical="center"/>
    </xf>
    <xf numFmtId="176" fontId="2" fillId="0" borderId="1" xfId="142" applyNumberFormat="1" applyFont="1" applyFill="1" applyBorder="1" applyAlignment="1">
      <alignment horizontal="center" vertical="center" wrapText="1"/>
    </xf>
    <xf numFmtId="181" fontId="2" fillId="0" borderId="1" xfId="53" applyNumberFormat="1" applyFont="1" applyFill="1" applyBorder="1" applyAlignment="1">
      <alignment horizontal="center" vertical="center" wrapText="1"/>
    </xf>
    <xf numFmtId="0" fontId="13" fillId="0" borderId="0" xfId="0" applyFont="1" applyFill="1" applyBorder="1" applyAlignment="1">
      <alignment vertical="center"/>
    </xf>
    <xf numFmtId="0" fontId="13" fillId="0" borderId="0" xfId="0" applyNumberFormat="1" applyFont="1" applyFill="1" applyBorder="1" applyAlignment="1">
      <alignment vertical="center" wrapText="1"/>
    </xf>
    <xf numFmtId="0" fontId="14" fillId="0" borderId="0" xfId="0" applyFont="1" applyFill="1" applyAlignment="1">
      <alignment horizontal="center" vertical="center"/>
    </xf>
    <xf numFmtId="49" fontId="15" fillId="0" borderId="1" xfId="132" applyNumberFormat="1" applyFont="1" applyFill="1" applyBorder="1" applyAlignment="1" applyProtection="1">
      <alignment horizontal="left" vertical="center"/>
    </xf>
    <xf numFmtId="49" fontId="15" fillId="0" borderId="1" xfId="132" applyNumberFormat="1" applyFont="1" applyFill="1" applyBorder="1" applyAlignment="1" applyProtection="1">
      <alignment horizontal="left" vertical="center" wrapText="1"/>
    </xf>
    <xf numFmtId="0" fontId="14" fillId="0" borderId="0" xfId="0" applyFont="1" applyFill="1" applyBorder="1" applyAlignment="1">
      <alignment horizontal="center" vertical="center"/>
    </xf>
    <xf numFmtId="0" fontId="8" fillId="0" borderId="1" xfId="140" applyFont="1" applyFill="1" applyBorder="1" applyAlignment="1" applyProtection="1">
      <alignment horizontal="center" vertical="center"/>
    </xf>
    <xf numFmtId="0" fontId="8" fillId="0" borderId="1" xfId="132" applyNumberFormat="1" applyFont="1" applyFill="1" applyBorder="1" applyAlignment="1" applyProtection="1">
      <alignment horizontal="left" vertical="center" wrapText="1"/>
    </xf>
    <xf numFmtId="0" fontId="16" fillId="0" borderId="0" xfId="0" applyNumberFormat="1" applyFont="1" applyFill="1" applyBorder="1" applyAlignment="1">
      <alignment horizontal="justify" vertical="center" wrapText="1"/>
    </xf>
    <xf numFmtId="0" fontId="11" fillId="0" borderId="1" xfId="139" applyNumberFormat="1" applyFont="1" applyFill="1" applyBorder="1" applyAlignment="1" applyProtection="1">
      <alignment horizontal="justify" vertical="center" wrapText="1"/>
    </xf>
    <xf numFmtId="0" fontId="8" fillId="0" borderId="1" xfId="49" applyNumberFormat="1" applyFont="1" applyFill="1" applyBorder="1" applyAlignment="1" applyProtection="1">
      <alignment horizontal="center" vertical="center"/>
    </xf>
    <xf numFmtId="0" fontId="8" fillId="0" borderId="1" xfId="135" applyNumberFormat="1" applyFont="1" applyFill="1" applyBorder="1" applyAlignment="1" applyProtection="1">
      <alignment vertical="center" wrapText="1"/>
    </xf>
    <xf numFmtId="0" fontId="16" fillId="0" borderId="0" xfId="0" applyNumberFormat="1" applyFont="1" applyFill="1" applyBorder="1" applyAlignment="1">
      <alignment horizontal="left" vertical="center" wrapText="1"/>
    </xf>
    <xf numFmtId="0" fontId="8" fillId="0" borderId="1" xfId="135" applyNumberFormat="1" applyFont="1" applyFill="1" applyBorder="1" applyAlignment="1" applyProtection="1">
      <alignment horizontal="left" vertical="center" wrapText="1"/>
    </xf>
    <xf numFmtId="0" fontId="8" fillId="0" borderId="1" xfId="132" applyNumberFormat="1" applyFont="1" applyFill="1" applyBorder="1" applyAlignment="1" applyProtection="1">
      <alignment horizontal="center" vertical="center" wrapText="1"/>
    </xf>
    <xf numFmtId="0" fontId="15" fillId="0" borderId="0" xfId="0" applyFont="1" applyFill="1" applyAlignment="1">
      <alignment horizontal="left" vertical="center"/>
    </xf>
    <xf numFmtId="0" fontId="15" fillId="0" borderId="0" xfId="0" applyFont="1" applyFill="1" applyBorder="1" applyAlignment="1">
      <alignment horizontal="left" vertical="center"/>
    </xf>
  </cellXfs>
  <cellStyles count="1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_ET_STYLE_NoName_00_" xfId="50"/>
    <cellStyle name="_ET_STYLE_NoName_00_ 2" xfId="51"/>
    <cellStyle name="_ET_STYLE_NoName_00_ 3" xfId="52"/>
    <cellStyle name="0,0_x000d__x000a_NA_x000d__x000a_" xfId="53"/>
    <cellStyle name="0,0_x000d__x000a_NA_x000d__x000a_ 11" xfId="54"/>
    <cellStyle name="0,0_x000d__x000a_NA_x000d__x000a_ 2" xfId="55"/>
    <cellStyle name="0,0_x000d__x000a_NA_x000d__x000a_ 3" xfId="56"/>
    <cellStyle name="0,0_x000d__x000a_NA_x000d__x000a_ 4" xfId="57"/>
    <cellStyle name="20% - 强调文字颜色 1 2" xfId="58"/>
    <cellStyle name="20% - 强调文字颜色 1 2 2" xfId="59"/>
    <cellStyle name="20% - 强调文字颜色 1 2 3" xfId="60"/>
    <cellStyle name="20% - 强调文字颜色 1 2 5" xfId="61"/>
    <cellStyle name="20% - 强调文字颜色 2 2" xfId="62"/>
    <cellStyle name="20% - 强调文字颜色 2 2 2" xfId="63"/>
    <cellStyle name="20% - 强调文字颜色 2 2 3" xfId="64"/>
    <cellStyle name="20% - 强调文字颜色 2 2 5" xfId="65"/>
    <cellStyle name="20% - 强调文字颜色 3 2" xfId="66"/>
    <cellStyle name="20% - 强调文字颜色 3 2 2" xfId="67"/>
    <cellStyle name="20% - 强调文字颜色 3 2 3" xfId="68"/>
    <cellStyle name="20% - 强调文字颜色 3 2 5" xfId="69"/>
    <cellStyle name="20% - 强调文字颜色 4 2" xfId="70"/>
    <cellStyle name="20% - 强调文字颜色 4 2 2" xfId="71"/>
    <cellStyle name="20% - 强调文字颜色 4 2 3" xfId="72"/>
    <cellStyle name="20% - 强调文字颜色 4 2 5" xfId="73"/>
    <cellStyle name="20% - 强调文字颜色 5 2" xfId="74"/>
    <cellStyle name="20% - 强调文字颜色 5 2 2" xfId="75"/>
    <cellStyle name="20% - 强调文字颜色 5 2 3" xfId="76"/>
    <cellStyle name="20% - 强调文字颜色 5 2 5" xfId="77"/>
    <cellStyle name="20% - 强调文字颜色 6 2" xfId="78"/>
    <cellStyle name="20% - 强调文字颜色 6 2 2" xfId="79"/>
    <cellStyle name="20% - 强调文字颜色 6 2 3" xfId="80"/>
    <cellStyle name="20% - 强调文字颜色 6 2 5" xfId="81"/>
    <cellStyle name="40% - 强调文字颜色 1 2" xfId="82"/>
    <cellStyle name="40% - 强调文字颜色 1 2 2" xfId="83"/>
    <cellStyle name="40% - 强调文字颜色 2 2" xfId="84"/>
    <cellStyle name="40% - 强调文字颜色 2 2 2" xfId="85"/>
    <cellStyle name="40% - 强调文字颜色 3 2" xfId="86"/>
    <cellStyle name="40% - 强调文字颜色 3 2 2" xfId="87"/>
    <cellStyle name="40% - 强调文字颜色 4 2" xfId="88"/>
    <cellStyle name="40% - 强调文字颜色 5 2" xfId="89"/>
    <cellStyle name="40% - 强调文字颜色 6 2" xfId="90"/>
    <cellStyle name="40% - 强调文字颜色 6 2 2" xfId="91"/>
    <cellStyle name="60% - 强调文字颜色 1 2" xfId="92"/>
    <cellStyle name="60% - 强调文字颜色 1 2 2" xfId="93"/>
    <cellStyle name="60% - 强调文字颜色 1 2 3" xfId="94"/>
    <cellStyle name="60% - 强调文字颜色 1 2 5" xfId="95"/>
    <cellStyle name="60% - 强调文字颜色 2 2" xfId="96"/>
    <cellStyle name="60% - 强调文字颜色 2 2 2" xfId="97"/>
    <cellStyle name="60% - 强调文字颜色 2 2 3" xfId="98"/>
    <cellStyle name="60% - 强调文字颜色 2 2 5" xfId="99"/>
    <cellStyle name="60% - 强调文字颜色 3 2" xfId="100"/>
    <cellStyle name="60% - 强调文字颜色 3 2 2" xfId="101"/>
    <cellStyle name="60% - 强调文字颜色 3 2 3" xfId="102"/>
    <cellStyle name="60% - 强调文字颜色 3 2 5" xfId="103"/>
    <cellStyle name="60% - 强调文字颜色 4 2" xfId="104"/>
    <cellStyle name="60% - 强调文字颜色 4 2 2" xfId="105"/>
    <cellStyle name="60% - 强调文字颜色 4 2 3" xfId="106"/>
    <cellStyle name="60% - 强调文字颜色 4 2 5" xfId="107"/>
    <cellStyle name="60% - 强调文字颜色 5 2" xfId="108"/>
    <cellStyle name="60% - 强调文字颜色 5 2 2" xfId="109"/>
    <cellStyle name="60% - 强调文字颜色 5 2 3" xfId="110"/>
    <cellStyle name="60% - 强调文字颜色 5 2 5" xfId="111"/>
    <cellStyle name="60% - 强调文字颜色 6 2" xfId="112"/>
    <cellStyle name="60% - 强调文字颜色 6 2 2" xfId="113"/>
    <cellStyle name="60% - 强调文字颜色 6 2 3" xfId="114"/>
    <cellStyle name="60% - 强调文字颜色 6 2 5" xfId="115"/>
    <cellStyle name="Normal" xfId="116"/>
    <cellStyle name="Normal_报价单98" xfId="117"/>
    <cellStyle name="百分比 2" xfId="118"/>
    <cellStyle name="百分比 3" xfId="119"/>
    <cellStyle name="标题 1 2" xfId="120"/>
    <cellStyle name="标题 1 2 2" xfId="121"/>
    <cellStyle name="标题 10" xfId="122"/>
    <cellStyle name="标题 2 2" xfId="123"/>
    <cellStyle name="标题 2 2 2" xfId="124"/>
    <cellStyle name="标题 3 2" xfId="125"/>
    <cellStyle name="标题 3 2 2" xfId="126"/>
    <cellStyle name="标题 3 2 3" xfId="127"/>
    <cellStyle name="标题 3 2 5" xfId="128"/>
    <cellStyle name="标题 4 2" xfId="129"/>
    <cellStyle name="标题 4 2 2" xfId="130"/>
    <cellStyle name="标题 5" xfId="131"/>
    <cellStyle name="表体数字 3 2 6 6" xfId="132"/>
    <cellStyle name="差 2" xfId="133"/>
    <cellStyle name="差 2 2" xfId="134"/>
    <cellStyle name="常规 10" xfId="135"/>
    <cellStyle name="常规 10 2 2 2 2" xfId="136"/>
    <cellStyle name="常规 10 3" xfId="137"/>
    <cellStyle name="常规 10 6 2" xfId="138"/>
    <cellStyle name="常规 11" xfId="139"/>
    <cellStyle name="常规 144 4" xfId="140"/>
    <cellStyle name="常规 16" xfId="141"/>
    <cellStyle name="常规 17" xfId="142"/>
    <cellStyle name="常规 2 2 2" xfId="143"/>
    <cellStyle name="常规 2 2 4" xfId="144"/>
    <cellStyle name="常规 2 4" xfId="145"/>
    <cellStyle name="常规 3 2 3" xfId="146"/>
    <cellStyle name="好 2" xfId="147"/>
    <cellStyle name="好 2 2" xfId="148"/>
    <cellStyle name="汇总 2" xfId="149"/>
    <cellStyle name="汇总 2 2" xfId="150"/>
    <cellStyle name="计算 2" xfId="151"/>
    <cellStyle name="计算 2 2" xfId="152"/>
    <cellStyle name="检查单元格 2" xfId="153"/>
    <cellStyle name="检查单元格 2 2" xfId="154"/>
    <cellStyle name="解释性文本 2" xfId="155"/>
    <cellStyle name="解释性文本 2 2" xfId="156"/>
    <cellStyle name="警告文本 2" xfId="157"/>
    <cellStyle name="警告文本 2 2" xfId="158"/>
    <cellStyle name="链接单元格 2" xfId="159"/>
    <cellStyle name="链接单元格 2 2" xfId="160"/>
    <cellStyle name="千位分隔 3" xfId="161"/>
    <cellStyle name="强调文字颜色 1 2" xfId="162"/>
    <cellStyle name="强调文字颜色 1 2 2" xfId="163"/>
    <cellStyle name="强调文字颜色 2 2" xfId="164"/>
    <cellStyle name="强调文字颜色 2 2 2" xfId="165"/>
    <cellStyle name="强调文字颜色 3 2" xfId="166"/>
    <cellStyle name="强调文字颜色 3 2 2" xfId="167"/>
    <cellStyle name="强调文字颜色 4 2" xfId="168"/>
    <cellStyle name="强调文字颜色 5 2" xfId="169"/>
    <cellStyle name="强调文字颜色 6 2" xfId="170"/>
    <cellStyle name="强调文字颜色 6 2 2" xfId="171"/>
    <cellStyle name="适中 10" xfId="172"/>
    <cellStyle name="适中 2 2" xfId="173"/>
    <cellStyle name="适中 2 4" xfId="174"/>
    <cellStyle name="输出 2" xfId="175"/>
    <cellStyle name="输出 2 2" xfId="176"/>
    <cellStyle name="输入 2" xfId="177"/>
    <cellStyle name="输入 2 2" xfId="178"/>
    <cellStyle name="样式 1" xfId="179"/>
    <cellStyle name="样式 1 3 2" xfId="180"/>
    <cellStyle name="样式 1 4" xfId="181"/>
    <cellStyle name="注释 2" xfId="182"/>
    <cellStyle name="注释 2 2" xfId="183"/>
    <cellStyle name="0,0&#13;&#10;NA&#13;&#10;" xfId="184"/>
    <cellStyle name="ST_06" xfId="185"/>
    <cellStyle name="常规 9 4" xfId="186"/>
    <cellStyle name="常规 15" xfId="187"/>
    <cellStyle name="常规_Sheet2" xfId="188"/>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opLeftCell="A6" workbookViewId="0">
      <selection activeCell="L21" sqref="L21"/>
    </sheetView>
  </sheetViews>
  <sheetFormatPr defaultColWidth="8.75" defaultRowHeight="14.25" outlineLevelCol="3"/>
  <cols>
    <col min="1" max="1" width="5.63333333333333" style="63" customWidth="1"/>
    <col min="2" max="2" width="82.1333333333333" style="63" customWidth="1"/>
    <col min="3" max="3" width="9" style="63"/>
    <col min="4" max="4" width="9" style="63" customWidth="1"/>
    <col min="5" max="31" width="9" style="63"/>
    <col min="32" max="16384" width="8.75" style="63"/>
  </cols>
  <sheetData>
    <row r="1" s="63" customFormat="1" ht="25" customHeight="1" spans="1:2">
      <c r="A1" s="65" t="s">
        <v>0</v>
      </c>
      <c r="B1" s="65"/>
    </row>
    <row r="2" s="64" customFormat="1" ht="23" customHeight="1" spans="1:4">
      <c r="A2" s="66" t="s">
        <v>1</v>
      </c>
      <c r="B2" s="67"/>
      <c r="D2" s="68"/>
    </row>
    <row r="3" s="64" customFormat="1" ht="23" customHeight="1" spans="1:4">
      <c r="A3" s="69">
        <v>1</v>
      </c>
      <c r="B3" s="70" t="s">
        <v>2</v>
      </c>
      <c r="D3" s="71"/>
    </row>
    <row r="4" s="64" customFormat="1" ht="73" customHeight="1" spans="1:4">
      <c r="A4" s="69">
        <v>2</v>
      </c>
      <c r="B4" s="72" t="s">
        <v>3</v>
      </c>
      <c r="D4" s="71"/>
    </row>
    <row r="5" s="64" customFormat="1" ht="28" customHeight="1" spans="1:4">
      <c r="A5" s="66" t="s">
        <v>4</v>
      </c>
      <c r="B5" s="67"/>
      <c r="D5" s="71"/>
    </row>
    <row r="6" s="64" customFormat="1" ht="71" customHeight="1" spans="1:4">
      <c r="A6" s="73">
        <v>1</v>
      </c>
      <c r="B6" s="74" t="s">
        <v>5</v>
      </c>
      <c r="D6" s="71"/>
    </row>
    <row r="7" s="64" customFormat="1" ht="57" customHeight="1" spans="1:4">
      <c r="A7" s="73">
        <v>2</v>
      </c>
      <c r="B7" s="74" t="s">
        <v>6</v>
      </c>
      <c r="D7" s="71"/>
    </row>
    <row r="8" s="64" customFormat="1" ht="45" customHeight="1" spans="1:4">
      <c r="A8" s="73">
        <v>3</v>
      </c>
      <c r="B8" s="74" t="s">
        <v>7</v>
      </c>
      <c r="D8" s="71"/>
    </row>
    <row r="9" s="64" customFormat="1" ht="66" customHeight="1" spans="1:4">
      <c r="A9" s="73">
        <v>4</v>
      </c>
      <c r="B9" s="74" t="s">
        <v>8</v>
      </c>
      <c r="D9" s="75"/>
    </row>
    <row r="10" s="63" customFormat="1" ht="54" customHeight="1" spans="1:4">
      <c r="A10" s="73">
        <v>5</v>
      </c>
      <c r="B10" s="76" t="s">
        <v>9</v>
      </c>
      <c r="D10" s="75"/>
    </row>
    <row r="11" s="63" customFormat="1" ht="72" customHeight="1" spans="1:2">
      <c r="A11" s="73">
        <v>6</v>
      </c>
      <c r="B11" s="76" t="s">
        <v>10</v>
      </c>
    </row>
    <row r="12" s="63" customFormat="1" ht="44" customHeight="1" spans="1:2">
      <c r="A12" s="73">
        <v>7</v>
      </c>
      <c r="B12" s="76" t="s">
        <v>11</v>
      </c>
    </row>
    <row r="13" s="63" customFormat="1" ht="24" customHeight="1" spans="1:2">
      <c r="A13" s="73">
        <v>8</v>
      </c>
      <c r="B13" s="76" t="s">
        <v>12</v>
      </c>
    </row>
    <row r="14" s="63" customFormat="1" spans="1:2">
      <c r="A14" s="66" t="s">
        <v>13</v>
      </c>
      <c r="B14" s="67"/>
    </row>
    <row r="15" s="63" customFormat="1" ht="32" customHeight="1" spans="1:2">
      <c r="A15" s="73">
        <v>1</v>
      </c>
      <c r="B15" s="70" t="s">
        <v>14</v>
      </c>
    </row>
    <row r="16" s="63" customFormat="1" ht="22" customHeight="1" spans="1:2">
      <c r="A16" s="66" t="s">
        <v>15</v>
      </c>
      <c r="B16" s="67"/>
    </row>
    <row r="17" s="63" customFormat="1" ht="18" customHeight="1" spans="1:2">
      <c r="A17" s="77">
        <v>1</v>
      </c>
      <c r="B17" s="70" t="s">
        <v>16</v>
      </c>
    </row>
    <row r="18" s="63" customFormat="1" ht="18" customHeight="1" spans="1:2">
      <c r="A18" s="77">
        <v>2</v>
      </c>
      <c r="B18" s="70" t="s">
        <v>17</v>
      </c>
    </row>
    <row r="19" s="63" customFormat="1" ht="18" customHeight="1" spans="1:2">
      <c r="A19" s="77">
        <v>3</v>
      </c>
      <c r="B19" s="70" t="s">
        <v>18</v>
      </c>
    </row>
    <row r="20" s="63" customFormat="1" ht="18" customHeight="1" spans="1:2">
      <c r="A20" s="77">
        <v>4</v>
      </c>
      <c r="B20" s="70" t="s">
        <v>19</v>
      </c>
    </row>
    <row r="21" s="63" customFormat="1" ht="18" customHeight="1" spans="1:2">
      <c r="A21" s="77">
        <v>5</v>
      </c>
      <c r="B21" s="70" t="s">
        <v>20</v>
      </c>
    </row>
    <row r="22" s="63" customFormat="1" spans="1:2">
      <c r="A22" s="78" t="s">
        <v>21</v>
      </c>
      <c r="B22" s="79"/>
    </row>
  </sheetData>
  <mergeCells count="6">
    <mergeCell ref="A1:B1"/>
    <mergeCell ref="A2:B2"/>
    <mergeCell ref="A5:B5"/>
    <mergeCell ref="A14:B14"/>
    <mergeCell ref="A16:B16"/>
    <mergeCell ref="A22:B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L21" sqref="L21"/>
    </sheetView>
  </sheetViews>
  <sheetFormatPr defaultColWidth="9" defaultRowHeight="13.5" outlineLevelCol="4"/>
  <cols>
    <col min="2" max="2" width="36.5" customWidth="1"/>
    <col min="4" max="4" width="15.5" customWidth="1"/>
    <col min="5" max="5" width="14.1333333333333" customWidth="1"/>
  </cols>
  <sheetData>
    <row r="1" ht="42" customHeight="1" spans="1:5">
      <c r="A1" s="58" t="s">
        <v>22</v>
      </c>
      <c r="B1" s="58"/>
      <c r="C1" s="58"/>
      <c r="D1" s="58"/>
      <c r="E1" s="58"/>
    </row>
    <row r="2" ht="27" customHeight="1" spans="1:5">
      <c r="A2" s="59" t="s">
        <v>23</v>
      </c>
      <c r="B2" s="12" t="s">
        <v>24</v>
      </c>
      <c r="C2" s="12" t="s">
        <v>25</v>
      </c>
      <c r="D2" s="13" t="s">
        <v>26</v>
      </c>
      <c r="E2" s="12" t="s">
        <v>27</v>
      </c>
    </row>
    <row r="3" ht="27" customHeight="1" spans="1:5">
      <c r="A3" s="59" t="s">
        <v>28</v>
      </c>
      <c r="B3" s="60" t="s">
        <v>29</v>
      </c>
      <c r="C3" s="17" t="s">
        <v>30</v>
      </c>
      <c r="D3" s="23">
        <f>天逸项目智能化工程清单报价表!L5</f>
        <v>59780.4396</v>
      </c>
      <c r="E3" s="12" t="s">
        <v>31</v>
      </c>
    </row>
    <row r="4" ht="27" customHeight="1" spans="1:5">
      <c r="A4" s="59" t="s">
        <v>32</v>
      </c>
      <c r="B4" s="60" t="s">
        <v>33</v>
      </c>
      <c r="C4" s="17" t="s">
        <v>30</v>
      </c>
      <c r="D4" s="23">
        <f>天逸项目智能化工程清单报价表!L21</f>
        <v>159973.15131</v>
      </c>
      <c r="E4" s="12" t="s">
        <v>34</v>
      </c>
    </row>
    <row r="5" ht="27" customHeight="1" spans="1:5">
      <c r="A5" s="59" t="s">
        <v>35</v>
      </c>
      <c r="B5" s="60" t="s">
        <v>36</v>
      </c>
      <c r="C5" s="17" t="s">
        <v>30</v>
      </c>
      <c r="D5" s="61">
        <f>天逸项目智能化工程清单报价表!L46</f>
        <v>325667.56656</v>
      </c>
      <c r="E5" s="12" t="s">
        <v>37</v>
      </c>
    </row>
    <row r="6" ht="27" customHeight="1" spans="1:5">
      <c r="A6" s="59" t="s">
        <v>38</v>
      </c>
      <c r="B6" s="60" t="s">
        <v>39</v>
      </c>
      <c r="C6" s="17" t="s">
        <v>30</v>
      </c>
      <c r="D6" s="23">
        <f>天逸项目智能化工程清单报价表!L81</f>
        <v>57541.27113</v>
      </c>
      <c r="E6" s="12" t="s">
        <v>34</v>
      </c>
    </row>
    <row r="7" ht="27" customHeight="1" spans="1:5">
      <c r="A7" s="59" t="s">
        <v>40</v>
      </c>
      <c r="B7" s="60" t="s">
        <v>41</v>
      </c>
      <c r="C7" s="17" t="s">
        <v>30</v>
      </c>
      <c r="D7" s="23">
        <f>天逸项目智能化工程清单报价表!L99</f>
        <v>9173.57952</v>
      </c>
      <c r="E7" s="12" t="s">
        <v>42</v>
      </c>
    </row>
    <row r="8" ht="27" customHeight="1" spans="1:5">
      <c r="A8" s="59" t="s">
        <v>43</v>
      </c>
      <c r="B8" s="60" t="s">
        <v>44</v>
      </c>
      <c r="C8" s="17" t="s">
        <v>30</v>
      </c>
      <c r="D8" s="23">
        <f>天逸项目智能化工程清单报价表!L102</f>
        <v>21214.15443</v>
      </c>
      <c r="E8" s="12" t="s">
        <v>45</v>
      </c>
    </row>
    <row r="9" ht="27" customHeight="1" spans="1:5">
      <c r="A9" s="59" t="s">
        <v>46</v>
      </c>
      <c r="B9" s="60" t="s">
        <v>47</v>
      </c>
      <c r="C9" s="17" t="s">
        <v>30</v>
      </c>
      <c r="D9" s="23">
        <f>天逸项目智能化工程清单报价表!L113</f>
        <v>7539.966</v>
      </c>
      <c r="E9" s="12" t="s">
        <v>48</v>
      </c>
    </row>
    <row r="10" ht="27" customHeight="1" spans="1:5">
      <c r="A10" s="59" t="s">
        <v>49</v>
      </c>
      <c r="B10" s="60" t="s">
        <v>50</v>
      </c>
      <c r="C10" s="17" t="s">
        <v>30</v>
      </c>
      <c r="D10" s="23">
        <f>天逸项目智能化工程清单报价表!L120</f>
        <v>64812.87477</v>
      </c>
      <c r="E10" s="12" t="s">
        <v>34</v>
      </c>
    </row>
    <row r="11" ht="27" customHeight="1" spans="1:5">
      <c r="A11" s="59" t="s">
        <v>51</v>
      </c>
      <c r="B11" s="60" t="s">
        <v>52</v>
      </c>
      <c r="C11" s="17" t="s">
        <v>30</v>
      </c>
      <c r="D11" s="23">
        <f>天逸项目智能化工程清单报价表!L135</f>
        <v>26166.56616</v>
      </c>
      <c r="E11" s="12" t="s">
        <v>53</v>
      </c>
    </row>
    <row r="12" ht="27" customHeight="1" spans="1:5">
      <c r="A12" s="59" t="s">
        <v>54</v>
      </c>
      <c r="B12" s="60" t="s">
        <v>55</v>
      </c>
      <c r="C12" s="17" t="s">
        <v>30</v>
      </c>
      <c r="D12" s="23">
        <f>天逸项目智能化工程清单报价表!L150</f>
        <v>21129.0723</v>
      </c>
      <c r="E12" s="12" t="s">
        <v>56</v>
      </c>
    </row>
    <row r="13" ht="27" customHeight="1" spans="1:5">
      <c r="A13" s="59" t="s">
        <v>57</v>
      </c>
      <c r="B13" s="60" t="s">
        <v>58</v>
      </c>
      <c r="C13" s="17" t="s">
        <v>30</v>
      </c>
      <c r="D13" s="23">
        <f>天逸项目智能化工程清单报价表!L162</f>
        <v>34001.391984</v>
      </c>
      <c r="E13" s="12" t="s">
        <v>56</v>
      </c>
    </row>
    <row r="14" ht="27" customHeight="1" spans="1:5">
      <c r="A14" s="59" t="s">
        <v>59</v>
      </c>
      <c r="B14" s="60" t="s">
        <v>60</v>
      </c>
      <c r="C14" s="17" t="s">
        <v>30</v>
      </c>
      <c r="D14" s="23">
        <f>天逸项目智能化工程清单报价表!L171</f>
        <v>3000</v>
      </c>
      <c r="E14" s="12" t="s">
        <v>56</v>
      </c>
    </row>
    <row r="15" ht="27" customHeight="1" spans="1:5">
      <c r="A15" s="59" t="s">
        <v>61</v>
      </c>
      <c r="B15" s="60" t="s">
        <v>62</v>
      </c>
      <c r="C15" s="17" t="s">
        <v>30</v>
      </c>
      <c r="D15" s="62">
        <f>天逸项目智能化工程清单报价表!L172</f>
        <v>790000.033764</v>
      </c>
      <c r="E15" s="12"/>
    </row>
  </sheetData>
  <mergeCells count="1">
    <mergeCell ref="A1:E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2"/>
  <sheetViews>
    <sheetView tabSelected="1" workbookViewId="0">
      <pane ySplit="4" topLeftCell="A21" activePane="bottomLeft" state="frozen"/>
      <selection/>
      <selection pane="bottomLeft" activeCell="L21" sqref="L21"/>
    </sheetView>
  </sheetViews>
  <sheetFormatPr defaultColWidth="9" defaultRowHeight="13.5"/>
  <cols>
    <col min="1" max="1" width="5.88333333333333" style="3" customWidth="1"/>
    <col min="2" max="2" width="14.3833333333333" style="6" customWidth="1"/>
    <col min="3" max="3" width="40.75" style="3" customWidth="1"/>
    <col min="4" max="4" width="5.38333333333333" style="3" customWidth="1"/>
    <col min="5" max="5" width="8" style="3" customWidth="1"/>
    <col min="6" max="6" width="9.13333333333333" style="7" customWidth="1"/>
    <col min="7" max="7" width="11.1083333333333" style="7" customWidth="1"/>
    <col min="8" max="8" width="9.13333333333333" style="7" customWidth="1"/>
    <col min="9" max="9" width="9.44166666666667" style="7" customWidth="1"/>
    <col min="10" max="10" width="9.66666666666667" style="7" customWidth="1"/>
    <col min="11" max="11" width="10.225" style="7" customWidth="1"/>
    <col min="12" max="12" width="11.5583333333333" style="8" customWidth="1"/>
    <col min="13" max="13" width="9" style="7" customWidth="1"/>
    <col min="14" max="16384" width="9" style="3"/>
  </cols>
  <sheetData>
    <row r="1" s="1" customFormat="1" ht="33" customHeight="1" spans="1:13">
      <c r="A1" s="9" t="s">
        <v>63</v>
      </c>
      <c r="B1" s="9"/>
      <c r="C1" s="9"/>
      <c r="D1" s="9"/>
      <c r="E1" s="9"/>
      <c r="F1" s="10"/>
      <c r="G1" s="11"/>
      <c r="H1" s="11"/>
      <c r="I1" s="11"/>
      <c r="J1" s="11"/>
      <c r="K1" s="11"/>
      <c r="L1" s="11"/>
      <c r="M1" s="11"/>
    </row>
    <row r="2" s="1" customFormat="1" ht="11.25" spans="1:13">
      <c r="A2" s="12" t="s">
        <v>23</v>
      </c>
      <c r="B2" s="12" t="s">
        <v>64</v>
      </c>
      <c r="C2" s="12" t="s">
        <v>65</v>
      </c>
      <c r="D2" s="12" t="s">
        <v>25</v>
      </c>
      <c r="E2" s="13" t="s">
        <v>66</v>
      </c>
      <c r="F2" s="14" t="s">
        <v>67</v>
      </c>
      <c r="G2" s="14"/>
      <c r="H2" s="14"/>
      <c r="I2" s="14"/>
      <c r="J2" s="14"/>
      <c r="K2" s="14" t="s">
        <v>68</v>
      </c>
      <c r="L2" s="14" t="s">
        <v>69</v>
      </c>
      <c r="M2" s="14" t="s">
        <v>70</v>
      </c>
    </row>
    <row r="3" s="1" customFormat="1" ht="45" customHeight="1" spans="1:13">
      <c r="A3" s="12"/>
      <c r="B3" s="12"/>
      <c r="C3" s="12"/>
      <c r="D3" s="12"/>
      <c r="E3" s="13"/>
      <c r="F3" s="14" t="s">
        <v>71</v>
      </c>
      <c r="G3" s="14" t="s">
        <v>72</v>
      </c>
      <c r="H3" s="14" t="s">
        <v>73</v>
      </c>
      <c r="I3" s="14" t="s">
        <v>74</v>
      </c>
      <c r="J3" s="14" t="s">
        <v>75</v>
      </c>
      <c r="K3" s="14"/>
      <c r="L3" s="14"/>
      <c r="M3" s="14"/>
    </row>
    <row r="4" s="1" customFormat="1" ht="11.25" spans="1:13">
      <c r="A4" s="12"/>
      <c r="B4" s="12"/>
      <c r="C4" s="12"/>
      <c r="D4" s="12"/>
      <c r="E4" s="13"/>
      <c r="F4" s="14"/>
      <c r="G4" s="14"/>
      <c r="H4" s="14"/>
      <c r="I4" s="40">
        <v>0.05</v>
      </c>
      <c r="J4" s="40">
        <v>0.09</v>
      </c>
      <c r="K4" s="14"/>
      <c r="L4" s="14"/>
      <c r="M4" s="14"/>
    </row>
    <row r="5" s="2" customFormat="1" ht="24.95" customHeight="1" spans="1:13">
      <c r="A5" s="15" t="s">
        <v>76</v>
      </c>
      <c r="B5" s="16"/>
      <c r="C5" s="16"/>
      <c r="D5" s="17" t="s">
        <v>30</v>
      </c>
      <c r="E5" s="18"/>
      <c r="F5" s="19"/>
      <c r="G5" s="19"/>
      <c r="H5" s="19"/>
      <c r="I5" s="19"/>
      <c r="J5" s="19"/>
      <c r="K5" s="19"/>
      <c r="L5" s="23">
        <f>SUM(L6:L20)</f>
        <v>59780.4396</v>
      </c>
      <c r="M5" s="23"/>
    </row>
    <row r="6" s="2" customFormat="1" ht="185.25" spans="1:13">
      <c r="A6" s="20">
        <v>1</v>
      </c>
      <c r="B6" s="21" t="s">
        <v>77</v>
      </c>
      <c r="C6" s="22" t="s">
        <v>78</v>
      </c>
      <c r="D6" s="17" t="s">
        <v>79</v>
      </c>
      <c r="E6" s="17">
        <v>1</v>
      </c>
      <c r="F6" s="23">
        <v>300</v>
      </c>
      <c r="G6" s="23">
        <v>11500</v>
      </c>
      <c r="H6" s="23">
        <f>G6*0.02</f>
        <v>230</v>
      </c>
      <c r="I6" s="23">
        <f>(H6+G6+F6)*$I$4</f>
        <v>601.5</v>
      </c>
      <c r="J6" s="23">
        <f>(I6+H6+G6+F6)*$J$4</f>
        <v>1136.835</v>
      </c>
      <c r="K6" s="23">
        <f>J6+I6+H6+G6+F6</f>
        <v>13768.335</v>
      </c>
      <c r="L6" s="23">
        <f>K6*E6</f>
        <v>13768.335</v>
      </c>
      <c r="M6" s="23" t="s">
        <v>31</v>
      </c>
    </row>
    <row r="7" s="2" customFormat="1" ht="136.5" spans="1:13">
      <c r="A7" s="20">
        <v>2</v>
      </c>
      <c r="B7" s="21" t="s">
        <v>80</v>
      </c>
      <c r="C7" s="22" t="s">
        <v>81</v>
      </c>
      <c r="D7" s="17" t="s">
        <v>79</v>
      </c>
      <c r="E7" s="17">
        <v>2</v>
      </c>
      <c r="F7" s="23">
        <f t="shared" ref="F7:F38" si="0">G7*0.2</f>
        <v>99</v>
      </c>
      <c r="G7" s="23">
        <v>495</v>
      </c>
      <c r="H7" s="23">
        <f t="shared" ref="H7:H38" si="1">G7*0.02</f>
        <v>9.9</v>
      </c>
      <c r="I7" s="23">
        <f t="shared" ref="I7:I20" si="2">(H7+G7+F7)*$I$4</f>
        <v>30.195</v>
      </c>
      <c r="J7" s="23">
        <f t="shared" ref="J7:J20" si="3">(I7+H7+G7+F7)*$J$4</f>
        <v>57.06855</v>
      </c>
      <c r="K7" s="23">
        <f t="shared" ref="K7:K20" si="4">J7+I7+H7+G7+F7</f>
        <v>691.16355</v>
      </c>
      <c r="L7" s="23">
        <f t="shared" ref="L7:L20" si="5">K7*E7</f>
        <v>1382.3271</v>
      </c>
      <c r="M7" s="23" t="s">
        <v>31</v>
      </c>
    </row>
    <row r="8" s="2" customFormat="1" ht="148.5" spans="1:13">
      <c r="A8" s="20">
        <v>3</v>
      </c>
      <c r="B8" s="21" t="s">
        <v>82</v>
      </c>
      <c r="C8" s="22" t="s">
        <v>83</v>
      </c>
      <c r="D8" s="17" t="s">
        <v>79</v>
      </c>
      <c r="E8" s="17">
        <v>14</v>
      </c>
      <c r="F8" s="23">
        <f t="shared" si="0"/>
        <v>169</v>
      </c>
      <c r="G8" s="23">
        <v>845</v>
      </c>
      <c r="H8" s="23">
        <f t="shared" si="1"/>
        <v>16.9</v>
      </c>
      <c r="I8" s="23">
        <f t="shared" si="2"/>
        <v>51.545</v>
      </c>
      <c r="J8" s="23">
        <f t="shared" si="3"/>
        <v>97.42005</v>
      </c>
      <c r="K8" s="23">
        <f t="shared" si="4"/>
        <v>1179.86505</v>
      </c>
      <c r="L8" s="23">
        <f t="shared" si="5"/>
        <v>16518.1107</v>
      </c>
      <c r="M8" s="23" t="s">
        <v>31</v>
      </c>
    </row>
    <row r="9" s="2" customFormat="1" ht="148.5" spans="1:13">
      <c r="A9" s="20">
        <v>4</v>
      </c>
      <c r="B9" s="21" t="s">
        <v>84</v>
      </c>
      <c r="C9" s="22" t="s">
        <v>85</v>
      </c>
      <c r="D9" s="17" t="s">
        <v>79</v>
      </c>
      <c r="E9" s="17">
        <v>2</v>
      </c>
      <c r="F9" s="23">
        <f t="shared" si="0"/>
        <v>169</v>
      </c>
      <c r="G9" s="23">
        <v>845</v>
      </c>
      <c r="H9" s="23">
        <f t="shared" si="1"/>
        <v>16.9</v>
      </c>
      <c r="I9" s="23">
        <f t="shared" si="2"/>
        <v>51.545</v>
      </c>
      <c r="J9" s="23">
        <f t="shared" si="3"/>
        <v>97.42005</v>
      </c>
      <c r="K9" s="23">
        <f t="shared" si="4"/>
        <v>1179.86505</v>
      </c>
      <c r="L9" s="23">
        <f t="shared" si="5"/>
        <v>2359.7301</v>
      </c>
      <c r="M9" s="23" t="s">
        <v>31</v>
      </c>
    </row>
    <row r="10" s="2" customFormat="1" ht="148.5" spans="1:13">
      <c r="A10" s="20">
        <v>5</v>
      </c>
      <c r="B10" s="18" t="s">
        <v>86</v>
      </c>
      <c r="C10" s="22" t="s">
        <v>87</v>
      </c>
      <c r="D10" s="17" t="s">
        <v>79</v>
      </c>
      <c r="E10" s="17">
        <v>2</v>
      </c>
      <c r="F10" s="23">
        <v>150</v>
      </c>
      <c r="G10" s="23">
        <v>3450</v>
      </c>
      <c r="H10" s="23">
        <f t="shared" si="1"/>
        <v>69</v>
      </c>
      <c r="I10" s="23">
        <f t="shared" si="2"/>
        <v>183.45</v>
      </c>
      <c r="J10" s="23">
        <f t="shared" si="3"/>
        <v>346.7205</v>
      </c>
      <c r="K10" s="23">
        <f t="shared" si="4"/>
        <v>4199.1705</v>
      </c>
      <c r="L10" s="23">
        <f t="shared" si="5"/>
        <v>8398.341</v>
      </c>
      <c r="M10" s="23" t="s">
        <v>31</v>
      </c>
    </row>
    <row r="11" s="2" customFormat="1" ht="60" spans="1:13">
      <c r="A11" s="20">
        <v>6</v>
      </c>
      <c r="B11" s="24" t="s">
        <v>88</v>
      </c>
      <c r="C11" s="22" t="s">
        <v>89</v>
      </c>
      <c r="D11" s="17" t="s">
        <v>90</v>
      </c>
      <c r="E11" s="17">
        <v>10</v>
      </c>
      <c r="F11" s="23">
        <f t="shared" si="0"/>
        <v>19</v>
      </c>
      <c r="G11" s="23">
        <v>95</v>
      </c>
      <c r="H11" s="23">
        <f t="shared" si="1"/>
        <v>1.9</v>
      </c>
      <c r="I11" s="23">
        <f t="shared" si="2"/>
        <v>5.795</v>
      </c>
      <c r="J11" s="23">
        <f t="shared" si="3"/>
        <v>10.95255</v>
      </c>
      <c r="K11" s="23">
        <f t="shared" si="4"/>
        <v>132.64755</v>
      </c>
      <c r="L11" s="23">
        <f t="shared" si="5"/>
        <v>1326.4755</v>
      </c>
      <c r="M11" s="23" t="s">
        <v>31</v>
      </c>
    </row>
    <row r="12" s="2" customFormat="1" ht="60" customHeight="1" spans="1:13">
      <c r="A12" s="20">
        <v>7</v>
      </c>
      <c r="B12" s="24" t="s">
        <v>91</v>
      </c>
      <c r="C12" s="22" t="s">
        <v>92</v>
      </c>
      <c r="D12" s="17" t="s">
        <v>93</v>
      </c>
      <c r="E12" s="25">
        <v>13</v>
      </c>
      <c r="F12" s="23">
        <f t="shared" si="0"/>
        <v>50</v>
      </c>
      <c r="G12" s="23">
        <v>250</v>
      </c>
      <c r="H12" s="23">
        <f t="shared" si="1"/>
        <v>5</v>
      </c>
      <c r="I12" s="23">
        <f t="shared" si="2"/>
        <v>15.25</v>
      </c>
      <c r="J12" s="23">
        <f t="shared" si="3"/>
        <v>28.8225</v>
      </c>
      <c r="K12" s="23">
        <f t="shared" si="4"/>
        <v>349.0725</v>
      </c>
      <c r="L12" s="23">
        <f t="shared" si="5"/>
        <v>4537.9425</v>
      </c>
      <c r="M12" s="23" t="s">
        <v>94</v>
      </c>
    </row>
    <row r="13" s="2" customFormat="1" ht="60" customHeight="1" spans="1:13">
      <c r="A13" s="20">
        <v>8</v>
      </c>
      <c r="B13" s="24" t="s">
        <v>95</v>
      </c>
      <c r="C13" s="22" t="s">
        <v>96</v>
      </c>
      <c r="D13" s="17" t="s">
        <v>93</v>
      </c>
      <c r="E13" s="25">
        <v>5</v>
      </c>
      <c r="F13" s="23">
        <f t="shared" si="0"/>
        <v>56</v>
      </c>
      <c r="G13" s="23">
        <v>280</v>
      </c>
      <c r="H13" s="23">
        <f t="shared" si="1"/>
        <v>5.6</v>
      </c>
      <c r="I13" s="23">
        <f t="shared" si="2"/>
        <v>17.08</v>
      </c>
      <c r="J13" s="23">
        <f t="shared" si="3"/>
        <v>32.2812</v>
      </c>
      <c r="K13" s="23">
        <f t="shared" si="4"/>
        <v>390.9612</v>
      </c>
      <c r="L13" s="23">
        <f t="shared" si="5"/>
        <v>1954.806</v>
      </c>
      <c r="M13" s="23" t="s">
        <v>94</v>
      </c>
    </row>
    <row r="14" s="2" customFormat="1" ht="60" customHeight="1" spans="1:13">
      <c r="A14" s="20">
        <v>9</v>
      </c>
      <c r="B14" s="24" t="s">
        <v>97</v>
      </c>
      <c r="C14" s="26" t="s">
        <v>98</v>
      </c>
      <c r="D14" s="17" t="s">
        <v>79</v>
      </c>
      <c r="E14" s="25">
        <v>3</v>
      </c>
      <c r="F14" s="23">
        <f t="shared" si="0"/>
        <v>200</v>
      </c>
      <c r="G14" s="23">
        <v>1000</v>
      </c>
      <c r="H14" s="23">
        <f t="shared" si="1"/>
        <v>20</v>
      </c>
      <c r="I14" s="23">
        <f t="shared" si="2"/>
        <v>61</v>
      </c>
      <c r="J14" s="23">
        <f t="shared" si="3"/>
        <v>115.29</v>
      </c>
      <c r="K14" s="23">
        <f t="shared" si="4"/>
        <v>1396.29</v>
      </c>
      <c r="L14" s="23">
        <f t="shared" si="5"/>
        <v>4188.87</v>
      </c>
      <c r="M14" s="23" t="s">
        <v>94</v>
      </c>
    </row>
    <row r="15" s="2" customFormat="1" ht="60" customHeight="1" spans="1:13">
      <c r="A15" s="20">
        <v>10</v>
      </c>
      <c r="B15" s="24" t="s">
        <v>99</v>
      </c>
      <c r="C15" s="22" t="s">
        <v>100</v>
      </c>
      <c r="D15" s="17" t="s">
        <v>101</v>
      </c>
      <c r="E15" s="25">
        <v>1</v>
      </c>
      <c r="F15" s="23">
        <f t="shared" si="0"/>
        <v>91</v>
      </c>
      <c r="G15" s="23">
        <v>455</v>
      </c>
      <c r="H15" s="23">
        <f t="shared" si="1"/>
        <v>9.1</v>
      </c>
      <c r="I15" s="23">
        <f t="shared" si="2"/>
        <v>27.755</v>
      </c>
      <c r="J15" s="23">
        <f t="shared" si="3"/>
        <v>52.45695</v>
      </c>
      <c r="K15" s="23">
        <f t="shared" si="4"/>
        <v>635.31195</v>
      </c>
      <c r="L15" s="23">
        <f t="shared" si="5"/>
        <v>635.31195</v>
      </c>
      <c r="M15" s="23" t="s">
        <v>94</v>
      </c>
    </row>
    <row r="16" s="3" customFormat="1" ht="39" customHeight="1" spans="1:13">
      <c r="A16" s="20">
        <v>11</v>
      </c>
      <c r="B16" s="21" t="s">
        <v>102</v>
      </c>
      <c r="C16" s="22" t="s">
        <v>103</v>
      </c>
      <c r="D16" s="17" t="s">
        <v>104</v>
      </c>
      <c r="E16" s="17">
        <v>1</v>
      </c>
      <c r="F16" s="23">
        <f t="shared" si="0"/>
        <v>73</v>
      </c>
      <c r="G16" s="23">
        <v>365</v>
      </c>
      <c r="H16" s="23">
        <f t="shared" si="1"/>
        <v>7.3</v>
      </c>
      <c r="I16" s="23">
        <f t="shared" si="2"/>
        <v>22.265</v>
      </c>
      <c r="J16" s="23">
        <f t="shared" si="3"/>
        <v>42.08085</v>
      </c>
      <c r="K16" s="23">
        <f t="shared" si="4"/>
        <v>509.64585</v>
      </c>
      <c r="L16" s="23">
        <f t="shared" si="5"/>
        <v>509.64585</v>
      </c>
      <c r="M16" s="23"/>
    </row>
    <row r="17" s="2" customFormat="1" ht="60" customHeight="1" spans="1:13">
      <c r="A17" s="20">
        <v>12</v>
      </c>
      <c r="B17" s="24" t="s">
        <v>105</v>
      </c>
      <c r="C17" s="22" t="s">
        <v>106</v>
      </c>
      <c r="D17" s="17" t="s">
        <v>101</v>
      </c>
      <c r="E17" s="25">
        <v>10</v>
      </c>
      <c r="F17" s="23">
        <f t="shared" si="0"/>
        <v>8.4</v>
      </c>
      <c r="G17" s="23">
        <v>42</v>
      </c>
      <c r="H17" s="23">
        <f t="shared" si="1"/>
        <v>0.84</v>
      </c>
      <c r="I17" s="23">
        <f t="shared" si="2"/>
        <v>2.562</v>
      </c>
      <c r="J17" s="23">
        <f t="shared" si="3"/>
        <v>4.84218</v>
      </c>
      <c r="K17" s="23">
        <f t="shared" si="4"/>
        <v>58.64418</v>
      </c>
      <c r="L17" s="23">
        <f t="shared" si="5"/>
        <v>586.4418</v>
      </c>
      <c r="M17" s="23" t="s">
        <v>94</v>
      </c>
    </row>
    <row r="18" s="2" customFormat="1" ht="60" customHeight="1" spans="1:13">
      <c r="A18" s="20">
        <v>13</v>
      </c>
      <c r="B18" s="24" t="s">
        <v>107</v>
      </c>
      <c r="C18" s="26" t="s">
        <v>108</v>
      </c>
      <c r="D18" s="17" t="s">
        <v>109</v>
      </c>
      <c r="E18" s="25">
        <f>E17*2</f>
        <v>20</v>
      </c>
      <c r="F18" s="23">
        <f t="shared" si="0"/>
        <v>0.9</v>
      </c>
      <c r="G18" s="23">
        <v>4.5</v>
      </c>
      <c r="H18" s="23">
        <f t="shared" si="1"/>
        <v>0.09</v>
      </c>
      <c r="I18" s="23">
        <f t="shared" si="2"/>
        <v>0.2745</v>
      </c>
      <c r="J18" s="23">
        <f t="shared" si="3"/>
        <v>0.518805</v>
      </c>
      <c r="K18" s="23">
        <f t="shared" si="4"/>
        <v>6.283305</v>
      </c>
      <c r="L18" s="23">
        <f t="shared" si="5"/>
        <v>125.6661</v>
      </c>
      <c r="M18" s="23" t="s">
        <v>94</v>
      </c>
    </row>
    <row r="19" s="2" customFormat="1" ht="60" customHeight="1" spans="1:13">
      <c r="A19" s="20">
        <v>14</v>
      </c>
      <c r="B19" s="21" t="s">
        <v>110</v>
      </c>
      <c r="C19" s="21" t="s">
        <v>111</v>
      </c>
      <c r="D19" s="17" t="s">
        <v>109</v>
      </c>
      <c r="E19" s="25">
        <v>80</v>
      </c>
      <c r="F19" s="23">
        <f t="shared" si="0"/>
        <v>0.6</v>
      </c>
      <c r="G19" s="23">
        <v>3</v>
      </c>
      <c r="H19" s="23">
        <f t="shared" si="1"/>
        <v>0.06</v>
      </c>
      <c r="I19" s="23">
        <f t="shared" si="2"/>
        <v>0.183</v>
      </c>
      <c r="J19" s="23">
        <f t="shared" si="3"/>
        <v>0.34587</v>
      </c>
      <c r="K19" s="23">
        <f t="shared" si="4"/>
        <v>4.18887</v>
      </c>
      <c r="L19" s="23">
        <f t="shared" si="5"/>
        <v>335.1096</v>
      </c>
      <c r="M19" s="23" t="s">
        <v>94</v>
      </c>
    </row>
    <row r="20" s="2" customFormat="1" ht="60" customHeight="1" spans="1:13">
      <c r="A20" s="20">
        <v>15</v>
      </c>
      <c r="B20" s="24" t="s">
        <v>112</v>
      </c>
      <c r="C20" s="26" t="s">
        <v>113</v>
      </c>
      <c r="D20" s="17" t="s">
        <v>114</v>
      </c>
      <c r="E20" s="25">
        <v>1600</v>
      </c>
      <c r="F20" s="23">
        <v>0.6</v>
      </c>
      <c r="G20" s="23">
        <v>1.1</v>
      </c>
      <c r="H20" s="23">
        <f t="shared" si="1"/>
        <v>0.022</v>
      </c>
      <c r="I20" s="23">
        <f t="shared" si="2"/>
        <v>0.0861</v>
      </c>
      <c r="J20" s="23">
        <f t="shared" si="3"/>
        <v>0.162729</v>
      </c>
      <c r="K20" s="23">
        <f t="shared" si="4"/>
        <v>1.970829</v>
      </c>
      <c r="L20" s="23">
        <f t="shared" si="5"/>
        <v>3153.3264</v>
      </c>
      <c r="M20" s="23" t="s">
        <v>94</v>
      </c>
    </row>
    <row r="21" s="2" customFormat="1" ht="24.95" customHeight="1" spans="1:13">
      <c r="A21" s="15" t="s">
        <v>115</v>
      </c>
      <c r="B21" s="16"/>
      <c r="C21" s="16"/>
      <c r="D21" s="17" t="s">
        <v>30</v>
      </c>
      <c r="E21" s="18"/>
      <c r="F21" s="23">
        <f t="shared" si="0"/>
        <v>0</v>
      </c>
      <c r="G21" s="23"/>
      <c r="H21" s="23">
        <f t="shared" si="1"/>
        <v>0</v>
      </c>
      <c r="I21" s="19"/>
      <c r="J21" s="19"/>
      <c r="K21" s="23"/>
      <c r="L21" s="23">
        <f>SUM(L23:L45)</f>
        <v>159973.15131</v>
      </c>
      <c r="M21" s="23"/>
    </row>
    <row r="22" s="2" customFormat="1" ht="144" spans="1:13">
      <c r="A22" s="27"/>
      <c r="B22" s="28" t="s">
        <v>116</v>
      </c>
      <c r="C22" s="28" t="s">
        <v>117</v>
      </c>
      <c r="D22" s="29" t="s">
        <v>93</v>
      </c>
      <c r="E22" s="20">
        <v>200</v>
      </c>
      <c r="F22" s="23">
        <f t="shared" si="0"/>
        <v>41.4</v>
      </c>
      <c r="G22" s="23">
        <v>207</v>
      </c>
      <c r="H22" s="23">
        <f t="shared" si="1"/>
        <v>4.14</v>
      </c>
      <c r="I22" s="23">
        <f>(H22+G22+F22)*$I$4</f>
        <v>12.627</v>
      </c>
      <c r="J22" s="23">
        <f>(I22+H22+G22+F22)*$J$4</f>
        <v>23.86503</v>
      </c>
      <c r="K22" s="23">
        <f>J22+I22+H22+G22+F22</f>
        <v>289.03203</v>
      </c>
      <c r="L22" s="23">
        <f>K22*E22</f>
        <v>57806.406</v>
      </c>
      <c r="M22" s="23" t="s">
        <v>34</v>
      </c>
    </row>
    <row r="23" s="2" customFormat="1" ht="144" spans="1:13">
      <c r="A23" s="27">
        <v>1</v>
      </c>
      <c r="B23" s="28" t="s">
        <v>116</v>
      </c>
      <c r="C23" s="28" t="s">
        <v>117</v>
      </c>
      <c r="D23" s="29" t="s">
        <v>93</v>
      </c>
      <c r="E23" s="20">
        <v>200</v>
      </c>
      <c r="F23" s="23">
        <f t="shared" si="0"/>
        <v>41.4</v>
      </c>
      <c r="G23" s="23">
        <v>207</v>
      </c>
      <c r="H23" s="23">
        <f t="shared" si="1"/>
        <v>4.14</v>
      </c>
      <c r="I23" s="23">
        <f>(H23+G23+F23)*$I$4</f>
        <v>12.627</v>
      </c>
      <c r="J23" s="23">
        <f>(I23+H23+G23+F23)*$J$4</f>
        <v>23.86503</v>
      </c>
      <c r="K23" s="23">
        <f>J23+I23+H23+G23+F23</f>
        <v>289.03203</v>
      </c>
      <c r="L23" s="23">
        <f>K23*E23</f>
        <v>57806.406</v>
      </c>
      <c r="M23" s="23" t="s">
        <v>34</v>
      </c>
    </row>
    <row r="24" s="2" customFormat="1" ht="240" spans="1:13">
      <c r="A24" s="27">
        <v>2</v>
      </c>
      <c r="B24" s="22" t="s">
        <v>118</v>
      </c>
      <c r="C24" s="22" t="s">
        <v>119</v>
      </c>
      <c r="D24" s="29" t="s">
        <v>93</v>
      </c>
      <c r="E24" s="20">
        <v>10</v>
      </c>
      <c r="F24" s="23">
        <f t="shared" si="0"/>
        <v>198</v>
      </c>
      <c r="G24" s="23">
        <v>990</v>
      </c>
      <c r="H24" s="23">
        <f t="shared" si="1"/>
        <v>19.8</v>
      </c>
      <c r="I24" s="23">
        <f t="shared" ref="I24:I45" si="6">(H24+G24+F24)*$I$4</f>
        <v>60.39</v>
      </c>
      <c r="J24" s="23">
        <f t="shared" ref="J24:J45" si="7">(I24+H24+G24+F24)*$J$4</f>
        <v>114.1371</v>
      </c>
      <c r="K24" s="23">
        <f t="shared" ref="K24:K45" si="8">J24+I24+H24+G24+F24</f>
        <v>1382.3271</v>
      </c>
      <c r="L24" s="23">
        <f t="shared" ref="L24:L45" si="9">K24*E24</f>
        <v>13823.271</v>
      </c>
      <c r="M24" s="23" t="s">
        <v>34</v>
      </c>
    </row>
    <row r="25" s="2" customFormat="1" ht="36" spans="1:13">
      <c r="A25" s="27">
        <v>3</v>
      </c>
      <c r="B25" s="22" t="s">
        <v>120</v>
      </c>
      <c r="C25" s="22" t="s">
        <v>121</v>
      </c>
      <c r="D25" s="29" t="s">
        <v>93</v>
      </c>
      <c r="E25" s="20">
        <v>0</v>
      </c>
      <c r="F25" s="23">
        <f t="shared" si="0"/>
        <v>120</v>
      </c>
      <c r="G25" s="23">
        <v>600</v>
      </c>
      <c r="H25" s="23">
        <f t="shared" si="1"/>
        <v>12</v>
      </c>
      <c r="I25" s="23">
        <f t="shared" si="6"/>
        <v>36.6</v>
      </c>
      <c r="J25" s="23">
        <f t="shared" si="7"/>
        <v>69.174</v>
      </c>
      <c r="K25" s="23">
        <f t="shared" si="8"/>
        <v>837.774</v>
      </c>
      <c r="L25" s="23">
        <f t="shared" si="9"/>
        <v>0</v>
      </c>
      <c r="M25" s="23" t="s">
        <v>34</v>
      </c>
    </row>
    <row r="26" s="2" customFormat="1" ht="187" customHeight="1" spans="1:13">
      <c r="A26" s="27">
        <v>4</v>
      </c>
      <c r="B26" s="22" t="s">
        <v>122</v>
      </c>
      <c r="C26" s="28" t="s">
        <v>123</v>
      </c>
      <c r="D26" s="29" t="s">
        <v>93</v>
      </c>
      <c r="E26" s="20">
        <v>2</v>
      </c>
      <c r="F26" s="23">
        <f t="shared" si="0"/>
        <v>242</v>
      </c>
      <c r="G26" s="23">
        <v>1210</v>
      </c>
      <c r="H26" s="23">
        <f t="shared" si="1"/>
        <v>24.2</v>
      </c>
      <c r="I26" s="23">
        <f t="shared" si="6"/>
        <v>73.81</v>
      </c>
      <c r="J26" s="23">
        <f t="shared" si="7"/>
        <v>139.5009</v>
      </c>
      <c r="K26" s="23">
        <f t="shared" si="8"/>
        <v>1689.5109</v>
      </c>
      <c r="L26" s="23">
        <f t="shared" si="9"/>
        <v>3379.0218</v>
      </c>
      <c r="M26" s="23" t="s">
        <v>34</v>
      </c>
    </row>
    <row r="27" s="2" customFormat="1" ht="72" spans="1:13">
      <c r="A27" s="27">
        <v>5</v>
      </c>
      <c r="B27" s="22" t="s">
        <v>124</v>
      </c>
      <c r="C27" s="22" t="s">
        <v>125</v>
      </c>
      <c r="D27" s="17" t="s">
        <v>101</v>
      </c>
      <c r="E27" s="20">
        <v>10</v>
      </c>
      <c r="F27" s="23">
        <f t="shared" si="0"/>
        <v>56</v>
      </c>
      <c r="G27" s="23">
        <v>280</v>
      </c>
      <c r="H27" s="23">
        <f t="shared" si="1"/>
        <v>5.6</v>
      </c>
      <c r="I27" s="23">
        <f t="shared" si="6"/>
        <v>17.08</v>
      </c>
      <c r="J27" s="23">
        <f t="shared" si="7"/>
        <v>32.2812</v>
      </c>
      <c r="K27" s="23">
        <f t="shared" si="8"/>
        <v>390.9612</v>
      </c>
      <c r="L27" s="23">
        <f t="shared" si="9"/>
        <v>3909.612</v>
      </c>
      <c r="M27" s="23" t="s">
        <v>94</v>
      </c>
    </row>
    <row r="28" s="2" customFormat="1" ht="51" customHeight="1" spans="1:13">
      <c r="A28" s="27">
        <v>6</v>
      </c>
      <c r="B28" s="22" t="s">
        <v>126</v>
      </c>
      <c r="C28" s="22" t="s">
        <v>127</v>
      </c>
      <c r="D28" s="17" t="s">
        <v>93</v>
      </c>
      <c r="E28" s="20">
        <v>10</v>
      </c>
      <c r="F28" s="23">
        <f t="shared" si="0"/>
        <v>1.6</v>
      </c>
      <c r="G28" s="23">
        <v>8</v>
      </c>
      <c r="H28" s="23">
        <f t="shared" si="1"/>
        <v>0.16</v>
      </c>
      <c r="I28" s="23">
        <f t="shared" si="6"/>
        <v>0.488</v>
      </c>
      <c r="J28" s="23">
        <f t="shared" si="7"/>
        <v>0.92232</v>
      </c>
      <c r="K28" s="23">
        <f t="shared" si="8"/>
        <v>11.17032</v>
      </c>
      <c r="L28" s="23">
        <f t="shared" si="9"/>
        <v>111.7032</v>
      </c>
      <c r="M28" s="23" t="s">
        <v>94</v>
      </c>
    </row>
    <row r="29" s="2" customFormat="1" ht="48" spans="1:13">
      <c r="A29" s="27">
        <v>7</v>
      </c>
      <c r="B29" s="30" t="s">
        <v>128</v>
      </c>
      <c r="C29" s="30" t="s">
        <v>129</v>
      </c>
      <c r="D29" s="31" t="s">
        <v>79</v>
      </c>
      <c r="E29" s="32">
        <v>35</v>
      </c>
      <c r="F29" s="23">
        <f t="shared" si="0"/>
        <v>12</v>
      </c>
      <c r="G29" s="23">
        <v>60</v>
      </c>
      <c r="H29" s="23">
        <f t="shared" si="1"/>
        <v>1.2</v>
      </c>
      <c r="I29" s="23">
        <f t="shared" si="6"/>
        <v>3.66</v>
      </c>
      <c r="J29" s="23">
        <f t="shared" si="7"/>
        <v>6.9174</v>
      </c>
      <c r="K29" s="23">
        <f t="shared" si="8"/>
        <v>83.7774</v>
      </c>
      <c r="L29" s="23">
        <f t="shared" si="9"/>
        <v>2932.209</v>
      </c>
      <c r="M29" s="23" t="s">
        <v>34</v>
      </c>
    </row>
    <row r="30" s="2" customFormat="1" ht="48" spans="1:13">
      <c r="A30" s="27">
        <v>8</v>
      </c>
      <c r="B30" s="30" t="s">
        <v>130</v>
      </c>
      <c r="C30" s="30" t="s">
        <v>131</v>
      </c>
      <c r="D30" s="31" t="s">
        <v>79</v>
      </c>
      <c r="E30" s="32">
        <v>10</v>
      </c>
      <c r="F30" s="23">
        <f t="shared" si="0"/>
        <v>31</v>
      </c>
      <c r="G30" s="23">
        <v>155</v>
      </c>
      <c r="H30" s="23">
        <f t="shared" si="1"/>
        <v>3.1</v>
      </c>
      <c r="I30" s="23">
        <f t="shared" si="6"/>
        <v>9.455</v>
      </c>
      <c r="J30" s="23">
        <f t="shared" si="7"/>
        <v>17.86995</v>
      </c>
      <c r="K30" s="23">
        <f t="shared" si="8"/>
        <v>216.42495</v>
      </c>
      <c r="L30" s="23">
        <f t="shared" si="9"/>
        <v>2164.2495</v>
      </c>
      <c r="M30" s="23" t="s">
        <v>34</v>
      </c>
    </row>
    <row r="31" s="2" customFormat="1" ht="48" spans="1:13">
      <c r="A31" s="27">
        <v>9</v>
      </c>
      <c r="B31" s="22" t="s">
        <v>132</v>
      </c>
      <c r="C31" s="22" t="s">
        <v>133</v>
      </c>
      <c r="D31" s="17" t="s">
        <v>79</v>
      </c>
      <c r="E31" s="32">
        <v>2</v>
      </c>
      <c r="F31" s="23">
        <f t="shared" si="0"/>
        <v>29</v>
      </c>
      <c r="G31" s="23">
        <v>145</v>
      </c>
      <c r="H31" s="23">
        <f t="shared" si="1"/>
        <v>2.9</v>
      </c>
      <c r="I31" s="23">
        <f t="shared" si="6"/>
        <v>8.845</v>
      </c>
      <c r="J31" s="23">
        <f t="shared" si="7"/>
        <v>16.71705</v>
      </c>
      <c r="K31" s="23">
        <f t="shared" si="8"/>
        <v>202.46205</v>
      </c>
      <c r="L31" s="23">
        <f t="shared" si="9"/>
        <v>404.9241</v>
      </c>
      <c r="M31" s="23" t="s">
        <v>34</v>
      </c>
    </row>
    <row r="32" s="2" customFormat="1" ht="168" spans="1:13">
      <c r="A32" s="27">
        <v>10</v>
      </c>
      <c r="B32" s="28" t="s">
        <v>134</v>
      </c>
      <c r="C32" s="28" t="s">
        <v>135</v>
      </c>
      <c r="D32" s="29" t="s">
        <v>79</v>
      </c>
      <c r="E32" s="17">
        <v>1</v>
      </c>
      <c r="F32" s="23">
        <v>200</v>
      </c>
      <c r="G32" s="23">
        <v>3200</v>
      </c>
      <c r="H32" s="23">
        <f t="shared" si="1"/>
        <v>64</v>
      </c>
      <c r="I32" s="23">
        <f t="shared" si="6"/>
        <v>173.2</v>
      </c>
      <c r="J32" s="23">
        <f t="shared" si="7"/>
        <v>327.348</v>
      </c>
      <c r="K32" s="23">
        <f t="shared" si="8"/>
        <v>3964.548</v>
      </c>
      <c r="L32" s="23">
        <f t="shared" si="9"/>
        <v>3964.548</v>
      </c>
      <c r="M32" s="23" t="s">
        <v>34</v>
      </c>
    </row>
    <row r="33" s="2" customFormat="1" ht="48" spans="1:13">
      <c r="A33" s="27">
        <v>11</v>
      </c>
      <c r="B33" s="30" t="s">
        <v>136</v>
      </c>
      <c r="C33" s="30" t="s">
        <v>137</v>
      </c>
      <c r="D33" s="31" t="s">
        <v>79</v>
      </c>
      <c r="E33" s="32">
        <v>1</v>
      </c>
      <c r="F33" s="23">
        <f t="shared" si="0"/>
        <v>0</v>
      </c>
      <c r="G33" s="23">
        <v>0</v>
      </c>
      <c r="H33" s="23">
        <f t="shared" si="1"/>
        <v>0</v>
      </c>
      <c r="I33" s="23">
        <f t="shared" si="6"/>
        <v>0</v>
      </c>
      <c r="J33" s="23">
        <f t="shared" si="7"/>
        <v>0</v>
      </c>
      <c r="K33" s="23">
        <f t="shared" si="8"/>
        <v>0</v>
      </c>
      <c r="L33" s="23">
        <f t="shared" si="9"/>
        <v>0</v>
      </c>
      <c r="M33" s="23"/>
    </row>
    <row r="34" s="2" customFormat="1" ht="24.95" customHeight="1" spans="1:13">
      <c r="A34" s="27">
        <v>12</v>
      </c>
      <c r="B34" s="22" t="s">
        <v>138</v>
      </c>
      <c r="C34" s="22" t="s">
        <v>139</v>
      </c>
      <c r="D34" s="17" t="s">
        <v>101</v>
      </c>
      <c r="E34" s="33">
        <v>1</v>
      </c>
      <c r="F34" s="23">
        <f t="shared" si="0"/>
        <v>0</v>
      </c>
      <c r="G34" s="23">
        <v>0</v>
      </c>
      <c r="H34" s="23">
        <f t="shared" si="1"/>
        <v>0</v>
      </c>
      <c r="I34" s="23">
        <f t="shared" si="6"/>
        <v>0</v>
      </c>
      <c r="J34" s="23">
        <f t="shared" si="7"/>
        <v>0</v>
      </c>
      <c r="K34" s="23">
        <f t="shared" si="8"/>
        <v>0</v>
      </c>
      <c r="L34" s="23">
        <f t="shared" si="9"/>
        <v>0</v>
      </c>
      <c r="M34" s="23" t="s">
        <v>34</v>
      </c>
    </row>
    <row r="35" s="2" customFormat="1" ht="36" spans="1:13">
      <c r="A35" s="27">
        <v>13</v>
      </c>
      <c r="B35" s="22" t="s">
        <v>140</v>
      </c>
      <c r="C35" s="22" t="s">
        <v>141</v>
      </c>
      <c r="D35" s="17" t="s">
        <v>79</v>
      </c>
      <c r="E35" s="17">
        <v>1</v>
      </c>
      <c r="F35" s="23">
        <f t="shared" si="0"/>
        <v>66.2</v>
      </c>
      <c r="G35" s="23">
        <v>331</v>
      </c>
      <c r="H35" s="23">
        <f t="shared" si="1"/>
        <v>6.62</v>
      </c>
      <c r="I35" s="23">
        <f t="shared" si="6"/>
        <v>20.191</v>
      </c>
      <c r="J35" s="23">
        <f t="shared" si="7"/>
        <v>38.16099</v>
      </c>
      <c r="K35" s="23">
        <f t="shared" si="8"/>
        <v>462.17199</v>
      </c>
      <c r="L35" s="23">
        <f t="shared" si="9"/>
        <v>462.17199</v>
      </c>
      <c r="M35" s="23" t="s">
        <v>34</v>
      </c>
    </row>
    <row r="36" s="4" customFormat="1" ht="216" spans="1:13">
      <c r="A36" s="27">
        <v>14</v>
      </c>
      <c r="B36" s="34" t="s">
        <v>142</v>
      </c>
      <c r="C36" s="35" t="s">
        <v>143</v>
      </c>
      <c r="D36" s="36" t="s">
        <v>79</v>
      </c>
      <c r="E36" s="36">
        <v>4</v>
      </c>
      <c r="F36" s="23">
        <f t="shared" si="0"/>
        <v>173</v>
      </c>
      <c r="G36" s="37">
        <v>865</v>
      </c>
      <c r="H36" s="23">
        <f t="shared" si="1"/>
        <v>17.3</v>
      </c>
      <c r="I36" s="37">
        <f t="shared" si="6"/>
        <v>52.765</v>
      </c>
      <c r="J36" s="37">
        <f t="shared" si="7"/>
        <v>99.72585</v>
      </c>
      <c r="K36" s="37">
        <f t="shared" si="8"/>
        <v>1207.79085</v>
      </c>
      <c r="L36" s="37">
        <f t="shared" si="9"/>
        <v>4831.1634</v>
      </c>
      <c r="M36" s="23" t="s">
        <v>34</v>
      </c>
    </row>
    <row r="37" s="4" customFormat="1" ht="96" spans="1:13">
      <c r="A37" s="27">
        <v>15</v>
      </c>
      <c r="B37" s="34" t="s">
        <v>144</v>
      </c>
      <c r="C37" s="35" t="s">
        <v>145</v>
      </c>
      <c r="D37" s="36" t="s">
        <v>79</v>
      </c>
      <c r="E37" s="36">
        <v>4</v>
      </c>
      <c r="F37" s="23">
        <f t="shared" si="0"/>
        <v>93.2</v>
      </c>
      <c r="G37" s="37">
        <v>466</v>
      </c>
      <c r="H37" s="23">
        <f t="shared" si="1"/>
        <v>9.32</v>
      </c>
      <c r="I37" s="37">
        <f t="shared" si="6"/>
        <v>28.426</v>
      </c>
      <c r="J37" s="37">
        <f t="shared" si="7"/>
        <v>53.72514</v>
      </c>
      <c r="K37" s="37">
        <f t="shared" si="8"/>
        <v>650.67114</v>
      </c>
      <c r="L37" s="37">
        <f t="shared" si="9"/>
        <v>2602.68456</v>
      </c>
      <c r="M37" s="23" t="s">
        <v>34</v>
      </c>
    </row>
    <row r="38" s="2" customFormat="1" ht="57.95" customHeight="1" spans="1:13">
      <c r="A38" s="27">
        <v>16</v>
      </c>
      <c r="B38" s="22" t="s">
        <v>146</v>
      </c>
      <c r="C38" s="22" t="s">
        <v>147</v>
      </c>
      <c r="D38" s="17" t="s">
        <v>114</v>
      </c>
      <c r="E38" s="27">
        <v>5600</v>
      </c>
      <c r="F38" s="23">
        <v>0.6</v>
      </c>
      <c r="G38" s="23">
        <v>2</v>
      </c>
      <c r="H38" s="23">
        <f t="shared" si="1"/>
        <v>0.04</v>
      </c>
      <c r="I38" s="23">
        <f t="shared" si="6"/>
        <v>0.132</v>
      </c>
      <c r="J38" s="23">
        <f t="shared" si="7"/>
        <v>0.24948</v>
      </c>
      <c r="K38" s="23">
        <f t="shared" si="8"/>
        <v>3.02148</v>
      </c>
      <c r="L38" s="23">
        <f t="shared" si="9"/>
        <v>16920.288</v>
      </c>
      <c r="M38" s="23" t="s">
        <v>42</v>
      </c>
    </row>
    <row r="39" s="2" customFormat="1" ht="57.95" customHeight="1" spans="1:13">
      <c r="A39" s="27">
        <v>17</v>
      </c>
      <c r="B39" s="22" t="s">
        <v>148</v>
      </c>
      <c r="C39" s="22" t="s">
        <v>149</v>
      </c>
      <c r="D39" s="17" t="s">
        <v>114</v>
      </c>
      <c r="E39" s="27">
        <v>5600</v>
      </c>
      <c r="F39" s="23">
        <v>0.6</v>
      </c>
      <c r="G39" s="23">
        <v>2.5</v>
      </c>
      <c r="H39" s="23">
        <f t="shared" ref="H39:H70" si="10">G39*0.02</f>
        <v>0.05</v>
      </c>
      <c r="I39" s="23">
        <f t="shared" si="6"/>
        <v>0.1575</v>
      </c>
      <c r="J39" s="23">
        <f t="shared" si="7"/>
        <v>0.297675</v>
      </c>
      <c r="K39" s="23">
        <f t="shared" si="8"/>
        <v>3.605175</v>
      </c>
      <c r="L39" s="23">
        <f t="shared" si="9"/>
        <v>20188.98</v>
      </c>
      <c r="M39" s="23" t="s">
        <v>42</v>
      </c>
    </row>
    <row r="40" s="2" customFormat="1" ht="57.95" customHeight="1" spans="1:13">
      <c r="A40" s="27">
        <v>18</v>
      </c>
      <c r="B40" s="22" t="s">
        <v>150</v>
      </c>
      <c r="C40" s="22" t="s">
        <v>151</v>
      </c>
      <c r="D40" s="17" t="s">
        <v>114</v>
      </c>
      <c r="E40" s="27">
        <v>2000</v>
      </c>
      <c r="F40" s="23">
        <f t="shared" ref="F39:F70" si="11">G40*0.2</f>
        <v>1.476</v>
      </c>
      <c r="G40" s="23">
        <v>7.38</v>
      </c>
      <c r="H40" s="23">
        <f t="shared" si="10"/>
        <v>0.1476</v>
      </c>
      <c r="I40" s="23">
        <f t="shared" si="6"/>
        <v>0.45018</v>
      </c>
      <c r="J40" s="23">
        <f t="shared" si="7"/>
        <v>0.8508402</v>
      </c>
      <c r="K40" s="23">
        <f t="shared" si="8"/>
        <v>10.3046202</v>
      </c>
      <c r="L40" s="23">
        <f t="shared" si="9"/>
        <v>20609.2404</v>
      </c>
      <c r="M40" s="23" t="s">
        <v>42</v>
      </c>
    </row>
    <row r="41" s="2" customFormat="1" ht="57.95" customHeight="1" spans="1:13">
      <c r="A41" s="27">
        <v>19</v>
      </c>
      <c r="B41" s="22" t="s">
        <v>152</v>
      </c>
      <c r="C41" s="22" t="s">
        <v>153</v>
      </c>
      <c r="D41" s="17" t="s">
        <v>114</v>
      </c>
      <c r="E41" s="27">
        <v>200</v>
      </c>
      <c r="F41" s="23">
        <f t="shared" si="11"/>
        <v>0.864</v>
      </c>
      <c r="G41" s="23">
        <v>4.32</v>
      </c>
      <c r="H41" s="23">
        <f t="shared" si="10"/>
        <v>0.0864</v>
      </c>
      <c r="I41" s="23">
        <f t="shared" si="6"/>
        <v>0.26352</v>
      </c>
      <c r="J41" s="23">
        <f t="shared" si="7"/>
        <v>0.4980528</v>
      </c>
      <c r="K41" s="23">
        <f t="shared" si="8"/>
        <v>6.0319728</v>
      </c>
      <c r="L41" s="23">
        <f t="shared" si="9"/>
        <v>1206.39456</v>
      </c>
      <c r="M41" s="23" t="s">
        <v>42</v>
      </c>
    </row>
    <row r="42" s="2" customFormat="1" ht="57.95" customHeight="1" spans="1:13">
      <c r="A42" s="27">
        <v>20</v>
      </c>
      <c r="B42" s="22" t="s">
        <v>154</v>
      </c>
      <c r="C42" s="22" t="s">
        <v>155</v>
      </c>
      <c r="D42" s="17" t="s">
        <v>114</v>
      </c>
      <c r="E42" s="20">
        <v>200</v>
      </c>
      <c r="F42" s="23">
        <v>0.6</v>
      </c>
      <c r="G42" s="23">
        <v>1.6</v>
      </c>
      <c r="H42" s="23">
        <f t="shared" si="10"/>
        <v>0.032</v>
      </c>
      <c r="I42" s="23">
        <f t="shared" si="6"/>
        <v>0.1116</v>
      </c>
      <c r="J42" s="23">
        <f t="shared" si="7"/>
        <v>0.210924</v>
      </c>
      <c r="K42" s="23">
        <f t="shared" si="8"/>
        <v>2.554524</v>
      </c>
      <c r="L42" s="23">
        <f t="shared" si="9"/>
        <v>510.9048</v>
      </c>
      <c r="M42" s="23" t="s">
        <v>42</v>
      </c>
    </row>
    <row r="43" s="2" customFormat="1" ht="57.95" customHeight="1" spans="1:13">
      <c r="A43" s="27">
        <v>21</v>
      </c>
      <c r="B43" s="22" t="s">
        <v>156</v>
      </c>
      <c r="C43" s="22" t="s">
        <v>149</v>
      </c>
      <c r="D43" s="17" t="s">
        <v>114</v>
      </c>
      <c r="E43" s="20">
        <v>200</v>
      </c>
      <c r="F43" s="23">
        <v>0.6</v>
      </c>
      <c r="G43" s="23">
        <v>2.5</v>
      </c>
      <c r="H43" s="23">
        <f t="shared" si="10"/>
        <v>0.05</v>
      </c>
      <c r="I43" s="23">
        <f t="shared" si="6"/>
        <v>0.1575</v>
      </c>
      <c r="J43" s="23">
        <f t="shared" si="7"/>
        <v>0.297675</v>
      </c>
      <c r="K43" s="23">
        <f t="shared" si="8"/>
        <v>3.605175</v>
      </c>
      <c r="L43" s="23">
        <f t="shared" si="9"/>
        <v>721.035</v>
      </c>
      <c r="M43" s="23" t="s">
        <v>42</v>
      </c>
    </row>
    <row r="44" s="2" customFormat="1" ht="48" spans="1:13">
      <c r="A44" s="27">
        <v>22</v>
      </c>
      <c r="B44" s="22" t="s">
        <v>157</v>
      </c>
      <c r="C44" s="22" t="s">
        <v>158</v>
      </c>
      <c r="D44" s="17" t="s">
        <v>114</v>
      </c>
      <c r="E44" s="17">
        <v>200</v>
      </c>
      <c r="F44" s="23">
        <v>0.8</v>
      </c>
      <c r="G44" s="23">
        <v>2.4</v>
      </c>
      <c r="H44" s="23">
        <f t="shared" si="10"/>
        <v>0.048</v>
      </c>
      <c r="I44" s="23">
        <f t="shared" si="6"/>
        <v>0.1624</v>
      </c>
      <c r="J44" s="23">
        <f t="shared" si="7"/>
        <v>0.306936</v>
      </c>
      <c r="K44" s="23">
        <f t="shared" si="8"/>
        <v>3.717336</v>
      </c>
      <c r="L44" s="23">
        <f t="shared" si="9"/>
        <v>743.4672</v>
      </c>
      <c r="M44" s="23" t="s">
        <v>94</v>
      </c>
    </row>
    <row r="45" s="2" customFormat="1" ht="48" spans="1:13">
      <c r="A45" s="27">
        <v>23</v>
      </c>
      <c r="B45" s="22" t="s">
        <v>159</v>
      </c>
      <c r="C45" s="22" t="s">
        <v>160</v>
      </c>
      <c r="D45" s="17" t="s">
        <v>114</v>
      </c>
      <c r="E45" s="17">
        <v>600</v>
      </c>
      <c r="F45" s="23">
        <f t="shared" si="11"/>
        <v>0.64</v>
      </c>
      <c r="G45" s="23">
        <v>3.2</v>
      </c>
      <c r="H45" s="23">
        <f t="shared" si="10"/>
        <v>0.064</v>
      </c>
      <c r="I45" s="23">
        <f t="shared" si="6"/>
        <v>0.1952</v>
      </c>
      <c r="J45" s="23">
        <f t="shared" si="7"/>
        <v>0.368928</v>
      </c>
      <c r="K45" s="23">
        <f t="shared" si="8"/>
        <v>4.468128</v>
      </c>
      <c r="L45" s="23">
        <f t="shared" si="9"/>
        <v>2680.8768</v>
      </c>
      <c r="M45" s="23" t="s">
        <v>94</v>
      </c>
    </row>
    <row r="46" s="3" customFormat="1" ht="20.1" customHeight="1" spans="1:13">
      <c r="A46" s="15" t="s">
        <v>161</v>
      </c>
      <c r="B46" s="16"/>
      <c r="C46" s="16"/>
      <c r="D46" s="17" t="s">
        <v>30</v>
      </c>
      <c r="E46" s="21"/>
      <c r="F46" s="23">
        <f t="shared" si="11"/>
        <v>0</v>
      </c>
      <c r="G46" s="23"/>
      <c r="H46" s="23">
        <f t="shared" si="10"/>
        <v>0</v>
      </c>
      <c r="I46" s="41"/>
      <c r="J46" s="41"/>
      <c r="K46" s="23"/>
      <c r="L46" s="23">
        <f>SUM(L47:L79)</f>
        <v>325667.56656</v>
      </c>
      <c r="M46" s="23"/>
    </row>
    <row r="47" s="3" customFormat="1" ht="174" spans="1:13">
      <c r="A47" s="20">
        <v>1</v>
      </c>
      <c r="B47" s="22" t="s">
        <v>162</v>
      </c>
      <c r="C47" s="22" t="s">
        <v>163</v>
      </c>
      <c r="D47" s="17" t="s">
        <v>79</v>
      </c>
      <c r="E47" s="38">
        <v>79</v>
      </c>
      <c r="F47" s="23">
        <v>100</v>
      </c>
      <c r="G47" s="23">
        <v>170</v>
      </c>
      <c r="H47" s="23">
        <f t="shared" si="10"/>
        <v>3.4</v>
      </c>
      <c r="I47" s="23">
        <f t="shared" ref="I47:I53" si="12">(H47+G47+F47)*$I$4</f>
        <v>13.67</v>
      </c>
      <c r="J47" s="23">
        <f t="shared" ref="J47:J53" si="13">(I47+H47+G47+F47)*$J$4</f>
        <v>25.8363</v>
      </c>
      <c r="K47" s="23">
        <f t="shared" ref="K47:K53" si="14">J47+I47+H47+G47+F47</f>
        <v>312.9063</v>
      </c>
      <c r="L47" s="23">
        <f t="shared" ref="L47:L53" si="15">K47*E47</f>
        <v>24719.5977</v>
      </c>
      <c r="M47" s="23" t="s">
        <v>37</v>
      </c>
    </row>
    <row r="48" s="3" customFormat="1" ht="186.75" spans="1:13">
      <c r="A48" s="20">
        <v>2</v>
      </c>
      <c r="B48" s="22" t="s">
        <v>164</v>
      </c>
      <c r="C48" s="22" t="s">
        <v>165</v>
      </c>
      <c r="D48" s="17" t="s">
        <v>79</v>
      </c>
      <c r="E48" s="38">
        <v>57</v>
      </c>
      <c r="F48" s="23">
        <v>100</v>
      </c>
      <c r="G48" s="23">
        <v>170</v>
      </c>
      <c r="H48" s="23">
        <f t="shared" si="10"/>
        <v>3.4</v>
      </c>
      <c r="I48" s="23">
        <f t="shared" si="12"/>
        <v>13.67</v>
      </c>
      <c r="J48" s="23">
        <f t="shared" si="13"/>
        <v>25.8363</v>
      </c>
      <c r="K48" s="23">
        <f t="shared" si="14"/>
        <v>312.9063</v>
      </c>
      <c r="L48" s="23">
        <f t="shared" si="15"/>
        <v>17835.6591</v>
      </c>
      <c r="M48" s="23" t="s">
        <v>37</v>
      </c>
    </row>
    <row r="49" s="3" customFormat="1" ht="150.75" spans="1:13">
      <c r="A49" s="20">
        <v>3</v>
      </c>
      <c r="B49" s="22" t="s">
        <v>166</v>
      </c>
      <c r="C49" s="22" t="s">
        <v>167</v>
      </c>
      <c r="D49" s="17" t="s">
        <v>79</v>
      </c>
      <c r="E49" s="38">
        <v>4</v>
      </c>
      <c r="F49" s="23">
        <v>100</v>
      </c>
      <c r="G49" s="23">
        <v>1600</v>
      </c>
      <c r="H49" s="23">
        <f t="shared" si="10"/>
        <v>32</v>
      </c>
      <c r="I49" s="23">
        <f t="shared" si="12"/>
        <v>86.6</v>
      </c>
      <c r="J49" s="23">
        <f t="shared" si="13"/>
        <v>163.674</v>
      </c>
      <c r="K49" s="23">
        <f t="shared" si="14"/>
        <v>1982.274</v>
      </c>
      <c r="L49" s="23">
        <f t="shared" si="15"/>
        <v>7929.096</v>
      </c>
      <c r="M49" s="23" t="s">
        <v>37</v>
      </c>
    </row>
    <row r="50" s="3" customFormat="1" ht="186.75" spans="1:13">
      <c r="A50" s="20">
        <v>4</v>
      </c>
      <c r="B50" s="22" t="s">
        <v>168</v>
      </c>
      <c r="C50" s="22" t="s">
        <v>169</v>
      </c>
      <c r="D50" s="17" t="s">
        <v>79</v>
      </c>
      <c r="E50" s="38">
        <v>1</v>
      </c>
      <c r="F50" s="23">
        <v>100</v>
      </c>
      <c r="G50" s="23">
        <v>403</v>
      </c>
      <c r="H50" s="23">
        <f t="shared" si="10"/>
        <v>8.06</v>
      </c>
      <c r="I50" s="23">
        <f t="shared" si="12"/>
        <v>25.553</v>
      </c>
      <c r="J50" s="23">
        <f t="shared" si="13"/>
        <v>48.29517</v>
      </c>
      <c r="K50" s="23">
        <f t="shared" si="14"/>
        <v>584.90817</v>
      </c>
      <c r="L50" s="23">
        <f t="shared" si="15"/>
        <v>584.90817</v>
      </c>
      <c r="M50" s="23" t="s">
        <v>37</v>
      </c>
    </row>
    <row r="51" s="3" customFormat="1" ht="111" spans="1:13">
      <c r="A51" s="20">
        <v>5</v>
      </c>
      <c r="B51" s="22" t="s">
        <v>170</v>
      </c>
      <c r="C51" s="22" t="s">
        <v>171</v>
      </c>
      <c r="D51" s="17" t="s">
        <v>79</v>
      </c>
      <c r="E51" s="38">
        <v>1</v>
      </c>
      <c r="F51" s="23">
        <f t="shared" si="11"/>
        <v>13.6</v>
      </c>
      <c r="G51" s="23">
        <v>68</v>
      </c>
      <c r="H51" s="23">
        <f t="shared" si="10"/>
        <v>1.36</v>
      </c>
      <c r="I51" s="23">
        <f t="shared" si="12"/>
        <v>4.148</v>
      </c>
      <c r="J51" s="23">
        <f t="shared" si="13"/>
        <v>7.83972</v>
      </c>
      <c r="K51" s="23">
        <f t="shared" si="14"/>
        <v>94.94772</v>
      </c>
      <c r="L51" s="23">
        <f t="shared" si="15"/>
        <v>94.94772</v>
      </c>
      <c r="M51" s="23" t="s">
        <v>37</v>
      </c>
    </row>
    <row r="52" s="3" customFormat="1" ht="161.25" spans="1:13">
      <c r="A52" s="20">
        <v>6</v>
      </c>
      <c r="B52" s="22" t="s">
        <v>172</v>
      </c>
      <c r="C52" s="22" t="s">
        <v>173</v>
      </c>
      <c r="D52" s="17" t="s">
        <v>79</v>
      </c>
      <c r="E52" s="38">
        <v>8</v>
      </c>
      <c r="F52" s="23">
        <v>150</v>
      </c>
      <c r="G52" s="23">
        <v>170</v>
      </c>
      <c r="H52" s="23">
        <f t="shared" si="10"/>
        <v>3.4</v>
      </c>
      <c r="I52" s="23">
        <f t="shared" si="12"/>
        <v>16.17</v>
      </c>
      <c r="J52" s="23">
        <f t="shared" si="13"/>
        <v>30.5613</v>
      </c>
      <c r="K52" s="23">
        <f t="shared" si="14"/>
        <v>370.1313</v>
      </c>
      <c r="L52" s="23">
        <f t="shared" si="15"/>
        <v>2961.0504</v>
      </c>
      <c r="M52" s="23" t="s">
        <v>37</v>
      </c>
    </row>
    <row r="53" s="3" customFormat="1" ht="198.75" spans="1:13">
      <c r="A53" s="20">
        <v>7</v>
      </c>
      <c r="B53" s="22" t="s">
        <v>174</v>
      </c>
      <c r="C53" s="22" t="s">
        <v>175</v>
      </c>
      <c r="D53" s="17" t="s">
        <v>79</v>
      </c>
      <c r="E53" s="38">
        <v>8</v>
      </c>
      <c r="F53" s="23">
        <v>200</v>
      </c>
      <c r="G53" s="23">
        <v>745</v>
      </c>
      <c r="H53" s="23">
        <f t="shared" si="10"/>
        <v>14.9</v>
      </c>
      <c r="I53" s="23">
        <f t="shared" si="12"/>
        <v>47.995</v>
      </c>
      <c r="J53" s="23">
        <f t="shared" si="13"/>
        <v>90.71055</v>
      </c>
      <c r="K53" s="23">
        <f t="shared" si="14"/>
        <v>1098.60555</v>
      </c>
      <c r="L53" s="23">
        <f t="shared" si="15"/>
        <v>8788.8444</v>
      </c>
      <c r="M53" s="23" t="s">
        <v>37</v>
      </c>
    </row>
    <row r="54" s="3" customFormat="1" ht="360" spans="1:13">
      <c r="A54" s="20">
        <v>8</v>
      </c>
      <c r="B54" s="22" t="s">
        <v>176</v>
      </c>
      <c r="C54" s="22" t="s">
        <v>177</v>
      </c>
      <c r="D54" s="17" t="s">
        <v>79</v>
      </c>
      <c r="E54" s="17">
        <v>10</v>
      </c>
      <c r="F54" s="23">
        <f t="shared" si="11"/>
        <v>193.6</v>
      </c>
      <c r="G54" s="23">
        <v>968</v>
      </c>
      <c r="H54" s="23">
        <f t="shared" si="10"/>
        <v>19.36</v>
      </c>
      <c r="I54" s="23">
        <f t="shared" ref="I54:I59" si="16">(H54+G54+F54)*$I$4</f>
        <v>59.048</v>
      </c>
      <c r="J54" s="23">
        <f t="shared" ref="J54:J59" si="17">(I54+H54+G54+F54)*$J$4</f>
        <v>111.60072</v>
      </c>
      <c r="K54" s="23">
        <f t="shared" ref="K54:K59" si="18">J54+I54+H54+G54+F54</f>
        <v>1351.60872</v>
      </c>
      <c r="L54" s="23">
        <f t="shared" ref="L54:L59" si="19">K54*E54</f>
        <v>13516.0872</v>
      </c>
      <c r="M54" s="23" t="s">
        <v>37</v>
      </c>
    </row>
    <row r="55" s="3" customFormat="1" ht="48" spans="1:13">
      <c r="A55" s="20">
        <v>9</v>
      </c>
      <c r="B55" s="22" t="s">
        <v>178</v>
      </c>
      <c r="C55" s="22" t="s">
        <v>179</v>
      </c>
      <c r="D55" s="17" t="s">
        <v>93</v>
      </c>
      <c r="E55" s="17">
        <v>97</v>
      </c>
      <c r="F55" s="23">
        <f t="shared" si="11"/>
        <v>5.6</v>
      </c>
      <c r="G55" s="23">
        <v>28</v>
      </c>
      <c r="H55" s="23">
        <f t="shared" si="10"/>
        <v>0.56</v>
      </c>
      <c r="I55" s="23">
        <f t="shared" si="16"/>
        <v>1.708</v>
      </c>
      <c r="J55" s="23">
        <f t="shared" si="17"/>
        <v>3.22812</v>
      </c>
      <c r="K55" s="23">
        <f t="shared" si="18"/>
        <v>39.09612</v>
      </c>
      <c r="L55" s="23">
        <f t="shared" si="19"/>
        <v>3792.32364</v>
      </c>
      <c r="M55" s="23" t="s">
        <v>94</v>
      </c>
    </row>
    <row r="56" s="3" customFormat="1" ht="60" spans="1:13">
      <c r="A56" s="20">
        <v>10</v>
      </c>
      <c r="B56" s="22" t="s">
        <v>180</v>
      </c>
      <c r="C56" s="22" t="s">
        <v>181</v>
      </c>
      <c r="D56" s="17" t="s">
        <v>93</v>
      </c>
      <c r="E56" s="17">
        <v>4</v>
      </c>
      <c r="F56" s="23">
        <f t="shared" si="11"/>
        <v>7</v>
      </c>
      <c r="G56" s="23">
        <v>35</v>
      </c>
      <c r="H56" s="23">
        <f t="shared" si="10"/>
        <v>0.7</v>
      </c>
      <c r="I56" s="23">
        <f t="shared" si="16"/>
        <v>2.135</v>
      </c>
      <c r="J56" s="23">
        <f t="shared" si="17"/>
        <v>4.03515</v>
      </c>
      <c r="K56" s="23">
        <f t="shared" si="18"/>
        <v>48.87015</v>
      </c>
      <c r="L56" s="23">
        <f t="shared" si="19"/>
        <v>195.4806</v>
      </c>
      <c r="M56" s="23" t="s">
        <v>94</v>
      </c>
    </row>
    <row r="57" s="3" customFormat="1" ht="72" spans="1:13">
      <c r="A57" s="20">
        <v>11</v>
      </c>
      <c r="B57" s="22" t="s">
        <v>182</v>
      </c>
      <c r="C57" s="22" t="s">
        <v>183</v>
      </c>
      <c r="D57" s="17" t="s">
        <v>90</v>
      </c>
      <c r="E57" s="17">
        <v>8</v>
      </c>
      <c r="F57" s="23">
        <f t="shared" si="11"/>
        <v>29</v>
      </c>
      <c r="G57" s="23">
        <v>145</v>
      </c>
      <c r="H57" s="23">
        <f t="shared" si="10"/>
        <v>2.9</v>
      </c>
      <c r="I57" s="23">
        <f t="shared" si="16"/>
        <v>8.845</v>
      </c>
      <c r="J57" s="23">
        <f t="shared" si="17"/>
        <v>16.71705</v>
      </c>
      <c r="K57" s="23">
        <f t="shared" si="18"/>
        <v>202.46205</v>
      </c>
      <c r="L57" s="23">
        <f t="shared" si="19"/>
        <v>1619.6964</v>
      </c>
      <c r="M57" s="23" t="s">
        <v>37</v>
      </c>
    </row>
    <row r="58" s="3" customFormat="1" ht="54" customHeight="1" spans="1:13">
      <c r="A58" s="20">
        <v>12</v>
      </c>
      <c r="B58" s="22" t="s">
        <v>184</v>
      </c>
      <c r="C58" s="22" t="s">
        <v>185</v>
      </c>
      <c r="D58" s="17" t="s">
        <v>93</v>
      </c>
      <c r="E58" s="17">
        <v>88</v>
      </c>
      <c r="F58" s="23">
        <f t="shared" si="11"/>
        <v>13</v>
      </c>
      <c r="G58" s="23">
        <v>65</v>
      </c>
      <c r="H58" s="23">
        <f t="shared" si="10"/>
        <v>1.3</v>
      </c>
      <c r="I58" s="23">
        <f t="shared" si="16"/>
        <v>3.965</v>
      </c>
      <c r="J58" s="23">
        <f t="shared" si="17"/>
        <v>7.49385</v>
      </c>
      <c r="K58" s="23">
        <f t="shared" si="18"/>
        <v>90.75885</v>
      </c>
      <c r="L58" s="23">
        <f t="shared" si="19"/>
        <v>7986.7788</v>
      </c>
      <c r="M58" s="23" t="s">
        <v>94</v>
      </c>
    </row>
    <row r="59" s="3" customFormat="1" ht="54" customHeight="1" spans="1:13">
      <c r="A59" s="20">
        <v>13</v>
      </c>
      <c r="B59" s="22" t="s">
        <v>186</v>
      </c>
      <c r="C59" s="22" t="s">
        <v>187</v>
      </c>
      <c r="D59" s="17" t="s">
        <v>93</v>
      </c>
      <c r="E59" s="17">
        <v>4</v>
      </c>
      <c r="F59" s="23">
        <f t="shared" si="11"/>
        <v>9</v>
      </c>
      <c r="G59" s="23">
        <v>45</v>
      </c>
      <c r="H59" s="23">
        <f t="shared" si="10"/>
        <v>0.9</v>
      </c>
      <c r="I59" s="23">
        <f t="shared" si="16"/>
        <v>2.745</v>
      </c>
      <c r="J59" s="23">
        <f t="shared" si="17"/>
        <v>5.18805</v>
      </c>
      <c r="K59" s="23">
        <f t="shared" si="18"/>
        <v>62.83305</v>
      </c>
      <c r="L59" s="23">
        <f t="shared" si="19"/>
        <v>251.3322</v>
      </c>
      <c r="M59" s="23" t="s">
        <v>37</v>
      </c>
    </row>
    <row r="60" s="3" customFormat="1" ht="46" customHeight="1" spans="1:13">
      <c r="A60" s="20">
        <v>13</v>
      </c>
      <c r="B60" s="22" t="s">
        <v>186</v>
      </c>
      <c r="C60" s="22" t="s">
        <v>188</v>
      </c>
      <c r="D60" s="17" t="s">
        <v>93</v>
      </c>
      <c r="E60" s="17">
        <v>163</v>
      </c>
      <c r="F60" s="23">
        <f t="shared" si="11"/>
        <v>5.6</v>
      </c>
      <c r="G60" s="23">
        <v>28</v>
      </c>
      <c r="H60" s="23">
        <f t="shared" si="10"/>
        <v>0.56</v>
      </c>
      <c r="I60" s="23">
        <f t="shared" ref="I60:I80" si="20">(H60+G60+F60)*$I$4</f>
        <v>1.708</v>
      </c>
      <c r="J60" s="23">
        <f t="shared" ref="J60:J80" si="21">(I60+H60+G60+F60)*$J$4</f>
        <v>3.22812</v>
      </c>
      <c r="K60" s="23">
        <f t="shared" ref="K60:K80" si="22">J60+I60+H60+G60+F60</f>
        <v>39.09612</v>
      </c>
      <c r="L60" s="23">
        <f t="shared" ref="L60:L80" si="23">K60*E60</f>
        <v>6372.66756</v>
      </c>
      <c r="M60" s="23" t="s">
        <v>37</v>
      </c>
    </row>
    <row r="61" s="3" customFormat="1" ht="54" customHeight="1" spans="1:13">
      <c r="A61" s="20">
        <v>14</v>
      </c>
      <c r="B61" s="22" t="s">
        <v>189</v>
      </c>
      <c r="C61" s="22" t="s">
        <v>190</v>
      </c>
      <c r="D61" s="17" t="s">
        <v>109</v>
      </c>
      <c r="E61" s="17">
        <v>21</v>
      </c>
      <c r="F61" s="23">
        <f t="shared" si="11"/>
        <v>91</v>
      </c>
      <c r="G61" s="23">
        <v>455</v>
      </c>
      <c r="H61" s="23">
        <f t="shared" si="10"/>
        <v>9.1</v>
      </c>
      <c r="I61" s="23">
        <f t="shared" si="20"/>
        <v>27.755</v>
      </c>
      <c r="J61" s="23">
        <f t="shared" si="21"/>
        <v>52.45695</v>
      </c>
      <c r="K61" s="23">
        <f t="shared" si="22"/>
        <v>635.31195</v>
      </c>
      <c r="L61" s="23">
        <f t="shared" si="23"/>
        <v>13341.55095</v>
      </c>
      <c r="M61" s="23" t="s">
        <v>94</v>
      </c>
    </row>
    <row r="62" s="3" customFormat="1" ht="300" spans="1:13">
      <c r="A62" s="20">
        <v>15</v>
      </c>
      <c r="B62" s="39" t="s">
        <v>191</v>
      </c>
      <c r="C62" s="22" t="s">
        <v>192</v>
      </c>
      <c r="D62" s="17" t="s">
        <v>101</v>
      </c>
      <c r="E62" s="17">
        <v>1</v>
      </c>
      <c r="F62" s="23">
        <v>100</v>
      </c>
      <c r="G62" s="23">
        <v>4385</v>
      </c>
      <c r="H62" s="23">
        <f t="shared" si="10"/>
        <v>87.7</v>
      </c>
      <c r="I62" s="23">
        <f t="shared" si="20"/>
        <v>228.635</v>
      </c>
      <c r="J62" s="23">
        <f t="shared" si="21"/>
        <v>432.12015</v>
      </c>
      <c r="K62" s="23">
        <f t="shared" si="22"/>
        <v>5233.45515</v>
      </c>
      <c r="L62" s="23">
        <f t="shared" si="23"/>
        <v>5233.45515</v>
      </c>
      <c r="M62" s="23" t="s">
        <v>37</v>
      </c>
    </row>
    <row r="63" s="3" customFormat="1" ht="196.5" spans="1:13">
      <c r="A63" s="20">
        <v>16</v>
      </c>
      <c r="B63" s="39" t="s">
        <v>193</v>
      </c>
      <c r="C63" s="22" t="s">
        <v>194</v>
      </c>
      <c r="D63" s="17" t="s">
        <v>79</v>
      </c>
      <c r="E63" s="17">
        <v>1</v>
      </c>
      <c r="F63" s="23">
        <v>200</v>
      </c>
      <c r="G63" s="23">
        <v>9889</v>
      </c>
      <c r="H63" s="23">
        <f t="shared" si="10"/>
        <v>197.78</v>
      </c>
      <c r="I63" s="23">
        <f t="shared" si="20"/>
        <v>514.339</v>
      </c>
      <c r="J63" s="23">
        <f t="shared" si="21"/>
        <v>972.10071</v>
      </c>
      <c r="K63" s="23">
        <f t="shared" si="22"/>
        <v>11773.21971</v>
      </c>
      <c r="L63" s="23">
        <f t="shared" si="23"/>
        <v>11773.21971</v>
      </c>
      <c r="M63" s="23" t="s">
        <v>37</v>
      </c>
    </row>
    <row r="64" s="3" customFormat="1" ht="323.25" spans="1:13">
      <c r="A64" s="20">
        <v>17</v>
      </c>
      <c r="B64" s="22" t="s">
        <v>195</v>
      </c>
      <c r="C64" s="22" t="s">
        <v>196</v>
      </c>
      <c r="D64" s="17" t="s">
        <v>79</v>
      </c>
      <c r="E64" s="17">
        <v>1</v>
      </c>
      <c r="F64" s="23">
        <v>300</v>
      </c>
      <c r="G64" s="23">
        <v>17900</v>
      </c>
      <c r="H64" s="23">
        <f t="shared" si="10"/>
        <v>358</v>
      </c>
      <c r="I64" s="23">
        <f t="shared" si="20"/>
        <v>927.9</v>
      </c>
      <c r="J64" s="23">
        <f t="shared" si="21"/>
        <v>1753.731</v>
      </c>
      <c r="K64" s="23">
        <f t="shared" si="22"/>
        <v>21239.631</v>
      </c>
      <c r="L64" s="23">
        <f t="shared" si="23"/>
        <v>21239.631</v>
      </c>
      <c r="M64" s="23" t="s">
        <v>37</v>
      </c>
    </row>
    <row r="65" s="3" customFormat="1" ht="124.5" spans="1:13">
      <c r="A65" s="20">
        <v>18</v>
      </c>
      <c r="B65" s="39" t="s">
        <v>197</v>
      </c>
      <c r="C65" s="22" t="s">
        <v>198</v>
      </c>
      <c r="D65" s="17" t="s">
        <v>79</v>
      </c>
      <c r="E65" s="17">
        <v>3</v>
      </c>
      <c r="F65" s="23">
        <v>180</v>
      </c>
      <c r="G65" s="23">
        <v>5200</v>
      </c>
      <c r="H65" s="23">
        <f t="shared" si="10"/>
        <v>104</v>
      </c>
      <c r="I65" s="23">
        <f t="shared" si="20"/>
        <v>274.2</v>
      </c>
      <c r="J65" s="23">
        <f t="shared" si="21"/>
        <v>518.238</v>
      </c>
      <c r="K65" s="23">
        <f t="shared" si="22"/>
        <v>6276.438</v>
      </c>
      <c r="L65" s="23">
        <f t="shared" si="23"/>
        <v>18829.314</v>
      </c>
      <c r="M65" s="23" t="s">
        <v>37</v>
      </c>
    </row>
    <row r="66" s="3" customFormat="1" ht="54" customHeight="1" spans="1:13">
      <c r="A66" s="20">
        <v>19</v>
      </c>
      <c r="B66" s="22" t="s">
        <v>199</v>
      </c>
      <c r="C66" s="22" t="s">
        <v>200</v>
      </c>
      <c r="D66" s="17" t="s">
        <v>79</v>
      </c>
      <c r="E66" s="17">
        <v>1</v>
      </c>
      <c r="F66" s="23">
        <f t="shared" si="11"/>
        <v>180</v>
      </c>
      <c r="G66" s="23">
        <v>900</v>
      </c>
      <c r="H66" s="23">
        <f t="shared" si="10"/>
        <v>18</v>
      </c>
      <c r="I66" s="23">
        <f t="shared" si="20"/>
        <v>54.9</v>
      </c>
      <c r="J66" s="23">
        <f t="shared" si="21"/>
        <v>103.761</v>
      </c>
      <c r="K66" s="23">
        <f t="shared" si="22"/>
        <v>1256.661</v>
      </c>
      <c r="L66" s="23">
        <f t="shared" si="23"/>
        <v>1256.661</v>
      </c>
      <c r="M66" s="23" t="s">
        <v>37</v>
      </c>
    </row>
    <row r="67" s="3" customFormat="1" ht="55" customHeight="1" spans="1:13">
      <c r="A67" s="20">
        <v>20</v>
      </c>
      <c r="B67" s="22" t="s">
        <v>201</v>
      </c>
      <c r="C67" s="22" t="s">
        <v>202</v>
      </c>
      <c r="D67" s="17" t="s">
        <v>104</v>
      </c>
      <c r="E67" s="17">
        <v>48</v>
      </c>
      <c r="F67" s="23">
        <f t="shared" si="11"/>
        <v>139</v>
      </c>
      <c r="G67" s="23">
        <v>695</v>
      </c>
      <c r="H67" s="23">
        <f t="shared" si="10"/>
        <v>13.9</v>
      </c>
      <c r="I67" s="23">
        <f t="shared" si="20"/>
        <v>42.395</v>
      </c>
      <c r="J67" s="23">
        <f t="shared" si="21"/>
        <v>80.12655</v>
      </c>
      <c r="K67" s="23">
        <f t="shared" si="22"/>
        <v>970.42155</v>
      </c>
      <c r="L67" s="23">
        <f t="shared" si="23"/>
        <v>46580.2344</v>
      </c>
      <c r="M67" s="23" t="s">
        <v>203</v>
      </c>
    </row>
    <row r="68" s="3" customFormat="1" ht="175.5" spans="1:13">
      <c r="A68" s="20">
        <v>21</v>
      </c>
      <c r="B68" s="22" t="s">
        <v>204</v>
      </c>
      <c r="C68" s="22" t="s">
        <v>205</v>
      </c>
      <c r="D68" s="17" t="s">
        <v>79</v>
      </c>
      <c r="E68" s="17">
        <v>6</v>
      </c>
      <c r="F68" s="23">
        <f t="shared" si="11"/>
        <v>490</v>
      </c>
      <c r="G68" s="23">
        <v>2450</v>
      </c>
      <c r="H68" s="23">
        <f t="shared" si="10"/>
        <v>49</v>
      </c>
      <c r="I68" s="23">
        <f t="shared" si="20"/>
        <v>149.45</v>
      </c>
      <c r="J68" s="23">
        <f t="shared" si="21"/>
        <v>282.4605</v>
      </c>
      <c r="K68" s="23">
        <f t="shared" si="22"/>
        <v>3420.9105</v>
      </c>
      <c r="L68" s="23">
        <f t="shared" si="23"/>
        <v>20525.463</v>
      </c>
      <c r="M68" s="23" t="s">
        <v>206</v>
      </c>
    </row>
    <row r="69" s="3" customFormat="1" ht="48" spans="1:13">
      <c r="A69" s="20">
        <v>22</v>
      </c>
      <c r="B69" s="22" t="s">
        <v>207</v>
      </c>
      <c r="C69" s="22" t="s">
        <v>208</v>
      </c>
      <c r="D69" s="17" t="s">
        <v>109</v>
      </c>
      <c r="E69" s="17">
        <v>6</v>
      </c>
      <c r="F69" s="23">
        <f t="shared" si="11"/>
        <v>27</v>
      </c>
      <c r="G69" s="23">
        <v>135</v>
      </c>
      <c r="H69" s="23">
        <f t="shared" si="10"/>
        <v>2.7</v>
      </c>
      <c r="I69" s="23">
        <f t="shared" si="20"/>
        <v>8.235</v>
      </c>
      <c r="J69" s="23">
        <f t="shared" si="21"/>
        <v>15.56415</v>
      </c>
      <c r="K69" s="23">
        <f t="shared" si="22"/>
        <v>188.49915</v>
      </c>
      <c r="L69" s="23">
        <f t="shared" si="23"/>
        <v>1130.9949</v>
      </c>
      <c r="M69" s="23" t="s">
        <v>94</v>
      </c>
    </row>
    <row r="70" s="3" customFormat="1" ht="48" spans="1:13">
      <c r="A70" s="20">
        <v>23</v>
      </c>
      <c r="B70" s="22" t="s">
        <v>209</v>
      </c>
      <c r="C70" s="22" t="s">
        <v>210</v>
      </c>
      <c r="D70" s="17" t="s">
        <v>101</v>
      </c>
      <c r="E70" s="17">
        <v>1</v>
      </c>
      <c r="F70" s="23">
        <f t="shared" si="11"/>
        <v>600</v>
      </c>
      <c r="G70" s="23">
        <v>3000</v>
      </c>
      <c r="H70" s="23">
        <f t="shared" si="10"/>
        <v>60</v>
      </c>
      <c r="I70" s="23">
        <f t="shared" si="20"/>
        <v>183</v>
      </c>
      <c r="J70" s="23">
        <f t="shared" si="21"/>
        <v>345.87</v>
      </c>
      <c r="K70" s="23">
        <f t="shared" si="22"/>
        <v>4188.87</v>
      </c>
      <c r="L70" s="23">
        <f t="shared" si="23"/>
        <v>4188.87</v>
      </c>
      <c r="M70" s="23" t="s">
        <v>94</v>
      </c>
    </row>
    <row r="71" s="3" customFormat="1" ht="133" customHeight="1" spans="1:13">
      <c r="A71" s="20">
        <v>24</v>
      </c>
      <c r="B71" s="22" t="s">
        <v>211</v>
      </c>
      <c r="C71" s="42" t="s">
        <v>212</v>
      </c>
      <c r="D71" s="17" t="s">
        <v>79</v>
      </c>
      <c r="E71" s="17">
        <v>1</v>
      </c>
      <c r="F71" s="23">
        <v>100</v>
      </c>
      <c r="G71" s="23">
        <v>4000</v>
      </c>
      <c r="H71" s="23">
        <f t="shared" ref="H71:H102" si="24">G71*0.02</f>
        <v>80</v>
      </c>
      <c r="I71" s="23">
        <f t="shared" si="20"/>
        <v>209</v>
      </c>
      <c r="J71" s="23">
        <f t="shared" si="21"/>
        <v>395.01</v>
      </c>
      <c r="K71" s="23">
        <f t="shared" si="22"/>
        <v>4784.01</v>
      </c>
      <c r="L71" s="23">
        <f t="shared" si="23"/>
        <v>4784.01</v>
      </c>
      <c r="M71" s="23" t="s">
        <v>213</v>
      </c>
    </row>
    <row r="72" s="3" customFormat="1" ht="36" spans="1:13">
      <c r="A72" s="20">
        <v>25</v>
      </c>
      <c r="B72" s="22" t="s">
        <v>214</v>
      </c>
      <c r="C72" s="42" t="s">
        <v>215</v>
      </c>
      <c r="D72" s="17" t="s">
        <v>101</v>
      </c>
      <c r="E72" s="17">
        <v>1</v>
      </c>
      <c r="F72" s="23">
        <f t="shared" ref="F71:F102" si="25">G72*0.2</f>
        <v>320</v>
      </c>
      <c r="G72" s="23">
        <v>1600</v>
      </c>
      <c r="H72" s="23">
        <f t="shared" si="24"/>
        <v>32</v>
      </c>
      <c r="I72" s="23">
        <f t="shared" si="20"/>
        <v>97.6</v>
      </c>
      <c r="J72" s="23">
        <f t="shared" si="21"/>
        <v>184.464</v>
      </c>
      <c r="K72" s="23">
        <f t="shared" si="22"/>
        <v>2234.064</v>
      </c>
      <c r="L72" s="23">
        <f t="shared" si="23"/>
        <v>2234.064</v>
      </c>
      <c r="M72" s="23" t="s">
        <v>94</v>
      </c>
    </row>
    <row r="73" s="3" customFormat="1" ht="48" spans="1:13">
      <c r="A73" s="20">
        <v>26</v>
      </c>
      <c r="B73" s="22" t="s">
        <v>216</v>
      </c>
      <c r="C73" s="22" t="s">
        <v>147</v>
      </c>
      <c r="D73" s="17" t="s">
        <v>114</v>
      </c>
      <c r="E73" s="17">
        <v>7800</v>
      </c>
      <c r="F73" s="23">
        <v>0.6</v>
      </c>
      <c r="G73" s="23">
        <v>2</v>
      </c>
      <c r="H73" s="23">
        <f t="shared" si="24"/>
        <v>0.04</v>
      </c>
      <c r="I73" s="23">
        <f t="shared" si="20"/>
        <v>0.132</v>
      </c>
      <c r="J73" s="23">
        <f t="shared" si="21"/>
        <v>0.24948</v>
      </c>
      <c r="K73" s="23">
        <f t="shared" si="22"/>
        <v>3.02148</v>
      </c>
      <c r="L73" s="23">
        <f t="shared" si="23"/>
        <v>23567.544</v>
      </c>
      <c r="M73" s="23" t="s">
        <v>42</v>
      </c>
    </row>
    <row r="74" s="3" customFormat="1" ht="48" spans="1:13">
      <c r="A74" s="20">
        <v>27</v>
      </c>
      <c r="B74" s="22" t="s">
        <v>217</v>
      </c>
      <c r="C74" s="22" t="s">
        <v>149</v>
      </c>
      <c r="D74" s="17" t="s">
        <v>114</v>
      </c>
      <c r="E74" s="17">
        <v>7800</v>
      </c>
      <c r="F74" s="23">
        <v>0.6</v>
      </c>
      <c r="G74" s="23">
        <v>2.5</v>
      </c>
      <c r="H74" s="23">
        <f t="shared" si="24"/>
        <v>0.05</v>
      </c>
      <c r="I74" s="23">
        <f t="shared" si="20"/>
        <v>0.1575</v>
      </c>
      <c r="J74" s="23">
        <f t="shared" si="21"/>
        <v>0.297675</v>
      </c>
      <c r="K74" s="23">
        <f t="shared" si="22"/>
        <v>3.605175</v>
      </c>
      <c r="L74" s="23">
        <f t="shared" si="23"/>
        <v>28120.365</v>
      </c>
      <c r="M74" s="23" t="s">
        <v>42</v>
      </c>
    </row>
    <row r="75" s="3" customFormat="1" ht="48" spans="1:13">
      <c r="A75" s="20">
        <v>28</v>
      </c>
      <c r="B75" s="22" t="s">
        <v>218</v>
      </c>
      <c r="C75" s="22" t="s">
        <v>151</v>
      </c>
      <c r="D75" s="17" t="s">
        <v>114</v>
      </c>
      <c r="E75" s="17">
        <v>1800</v>
      </c>
      <c r="F75" s="23">
        <f t="shared" si="25"/>
        <v>1.476</v>
      </c>
      <c r="G75" s="23">
        <v>7.38</v>
      </c>
      <c r="H75" s="23">
        <f t="shared" si="24"/>
        <v>0.1476</v>
      </c>
      <c r="I75" s="23">
        <f t="shared" si="20"/>
        <v>0.45018</v>
      </c>
      <c r="J75" s="23">
        <f t="shared" si="21"/>
        <v>0.8508402</v>
      </c>
      <c r="K75" s="23">
        <f t="shared" si="22"/>
        <v>10.3046202</v>
      </c>
      <c r="L75" s="23">
        <f t="shared" si="23"/>
        <v>18548.31636</v>
      </c>
      <c r="M75" s="23" t="s">
        <v>42</v>
      </c>
    </row>
    <row r="76" s="2" customFormat="1" ht="48" spans="1:13">
      <c r="A76" s="20">
        <v>29</v>
      </c>
      <c r="B76" s="22" t="s">
        <v>157</v>
      </c>
      <c r="C76" s="22" t="s">
        <v>158</v>
      </c>
      <c r="D76" s="17" t="s">
        <v>114</v>
      </c>
      <c r="E76" s="17">
        <v>800</v>
      </c>
      <c r="F76" s="23">
        <v>0.8</v>
      </c>
      <c r="G76" s="23">
        <v>2.4</v>
      </c>
      <c r="H76" s="23">
        <f t="shared" si="24"/>
        <v>0.048</v>
      </c>
      <c r="I76" s="23">
        <f t="shared" si="20"/>
        <v>0.1624</v>
      </c>
      <c r="J76" s="23">
        <f t="shared" si="21"/>
        <v>0.306936</v>
      </c>
      <c r="K76" s="23">
        <f t="shared" si="22"/>
        <v>3.717336</v>
      </c>
      <c r="L76" s="23">
        <f t="shared" si="23"/>
        <v>2973.8688</v>
      </c>
      <c r="M76" s="23" t="s">
        <v>94</v>
      </c>
    </row>
    <row r="77" s="2" customFormat="1" ht="48" spans="1:13">
      <c r="A77" s="20">
        <v>30</v>
      </c>
      <c r="B77" s="22" t="s">
        <v>159</v>
      </c>
      <c r="C77" s="22" t="s">
        <v>160</v>
      </c>
      <c r="D77" s="17" t="s">
        <v>114</v>
      </c>
      <c r="E77" s="17">
        <v>400</v>
      </c>
      <c r="F77" s="23">
        <f t="shared" si="25"/>
        <v>0.64</v>
      </c>
      <c r="G77" s="23">
        <v>3.2</v>
      </c>
      <c r="H77" s="23">
        <f t="shared" si="24"/>
        <v>0.064</v>
      </c>
      <c r="I77" s="23">
        <f t="shared" si="20"/>
        <v>0.1952</v>
      </c>
      <c r="J77" s="23">
        <f t="shared" si="21"/>
        <v>0.368928</v>
      </c>
      <c r="K77" s="23">
        <f t="shared" si="22"/>
        <v>4.468128</v>
      </c>
      <c r="L77" s="23">
        <f t="shared" si="23"/>
        <v>1787.2512</v>
      </c>
      <c r="M77" s="23" t="s">
        <v>94</v>
      </c>
    </row>
    <row r="78" s="2" customFormat="1" ht="48" spans="1:13">
      <c r="A78" s="20">
        <v>31</v>
      </c>
      <c r="B78" s="22" t="s">
        <v>219</v>
      </c>
      <c r="C78" s="22" t="s">
        <v>220</v>
      </c>
      <c r="D78" s="17" t="s">
        <v>114</v>
      </c>
      <c r="E78" s="2">
        <v>300</v>
      </c>
      <c r="F78" s="23">
        <f t="shared" si="25"/>
        <v>0.96</v>
      </c>
      <c r="G78" s="23">
        <v>4.8</v>
      </c>
      <c r="H78" s="23">
        <f t="shared" si="24"/>
        <v>0.096</v>
      </c>
      <c r="I78" s="23">
        <f t="shared" si="20"/>
        <v>0.2928</v>
      </c>
      <c r="J78" s="23">
        <f t="shared" si="21"/>
        <v>0.553392</v>
      </c>
      <c r="K78" s="23">
        <f t="shared" si="22"/>
        <v>6.702192</v>
      </c>
      <c r="L78" s="23">
        <f t="shared" si="23"/>
        <v>2010.6576</v>
      </c>
      <c r="M78" s="23" t="s">
        <v>94</v>
      </c>
    </row>
    <row r="79" s="3" customFormat="1" ht="48" spans="1:13">
      <c r="A79" s="20">
        <v>32</v>
      </c>
      <c r="B79" s="22" t="s">
        <v>221</v>
      </c>
      <c r="C79" s="22" t="s">
        <v>222</v>
      </c>
      <c r="D79" s="17" t="s">
        <v>114</v>
      </c>
      <c r="E79" s="17">
        <v>100</v>
      </c>
      <c r="F79" s="23">
        <f t="shared" si="25"/>
        <v>1.28</v>
      </c>
      <c r="G79" s="23">
        <v>6.4</v>
      </c>
      <c r="H79" s="23">
        <f t="shared" si="24"/>
        <v>0.128</v>
      </c>
      <c r="I79" s="23">
        <f t="shared" si="20"/>
        <v>0.3904</v>
      </c>
      <c r="J79" s="23">
        <f t="shared" si="21"/>
        <v>0.737856</v>
      </c>
      <c r="K79" s="23">
        <f t="shared" si="22"/>
        <v>8.936256</v>
      </c>
      <c r="L79" s="23">
        <f t="shared" si="23"/>
        <v>893.6256</v>
      </c>
      <c r="M79" s="23" t="s">
        <v>94</v>
      </c>
    </row>
    <row r="80" s="3" customFormat="1" ht="175.5" spans="1:13">
      <c r="A80" s="20">
        <v>33</v>
      </c>
      <c r="B80" s="22" t="s">
        <v>223</v>
      </c>
      <c r="C80" s="22" t="s">
        <v>224</v>
      </c>
      <c r="D80" s="17" t="s">
        <v>79</v>
      </c>
      <c r="E80" s="17">
        <v>6</v>
      </c>
      <c r="F80" s="23">
        <f t="shared" si="25"/>
        <v>570</v>
      </c>
      <c r="G80" s="23">
        <v>2850</v>
      </c>
      <c r="H80" s="23">
        <f t="shared" si="24"/>
        <v>57</v>
      </c>
      <c r="I80" s="23">
        <f t="shared" si="20"/>
        <v>173.85</v>
      </c>
      <c r="J80" s="23">
        <f t="shared" si="21"/>
        <v>328.5765</v>
      </c>
      <c r="K80" s="23">
        <f t="shared" si="22"/>
        <v>3979.4265</v>
      </c>
      <c r="L80" s="23">
        <f t="shared" si="23"/>
        <v>23876.559</v>
      </c>
      <c r="M80" s="23" t="s">
        <v>206</v>
      </c>
    </row>
    <row r="81" s="3" customFormat="1" ht="21" customHeight="1" spans="1:13">
      <c r="A81" s="15" t="s">
        <v>225</v>
      </c>
      <c r="B81" s="16"/>
      <c r="C81" s="16"/>
      <c r="D81" s="17" t="s">
        <v>30</v>
      </c>
      <c r="E81" s="18"/>
      <c r="F81" s="23">
        <f t="shared" si="25"/>
        <v>0</v>
      </c>
      <c r="G81" s="23"/>
      <c r="H81" s="23">
        <f t="shared" si="24"/>
        <v>0</v>
      </c>
      <c r="I81" s="23"/>
      <c r="J81" s="19"/>
      <c r="K81" s="23"/>
      <c r="L81" s="23">
        <f>SUM(L82:L98)</f>
        <v>57541.27113</v>
      </c>
      <c r="M81" s="23"/>
    </row>
    <row r="82" s="3" customFormat="1" ht="144" spans="1:13">
      <c r="A82" s="43">
        <v>1</v>
      </c>
      <c r="B82" s="22" t="s">
        <v>226</v>
      </c>
      <c r="C82" s="22" t="s">
        <v>227</v>
      </c>
      <c r="D82" s="17" t="s">
        <v>79</v>
      </c>
      <c r="E82" s="20">
        <v>13</v>
      </c>
      <c r="F82" s="23">
        <f t="shared" si="25"/>
        <v>53</v>
      </c>
      <c r="G82" s="23">
        <v>265</v>
      </c>
      <c r="H82" s="23">
        <f t="shared" si="24"/>
        <v>5.3</v>
      </c>
      <c r="I82" s="23">
        <f>(H82+G82+F82)*$I$4</f>
        <v>16.165</v>
      </c>
      <c r="J82" s="23">
        <f>(I82+H82+G82+F82)*$J$4</f>
        <v>30.55185</v>
      </c>
      <c r="K82" s="23">
        <f>J82+I82+H82+G82+F82</f>
        <v>370.01685</v>
      </c>
      <c r="L82" s="23">
        <f>K82*E82</f>
        <v>4810.21905</v>
      </c>
      <c r="M82" s="23" t="s">
        <v>34</v>
      </c>
    </row>
    <row r="83" s="3" customFormat="1" ht="48" spans="1:13">
      <c r="A83" s="43">
        <v>2</v>
      </c>
      <c r="B83" s="22" t="s">
        <v>228</v>
      </c>
      <c r="C83" s="22" t="s">
        <v>229</v>
      </c>
      <c r="D83" s="17" t="s">
        <v>79</v>
      </c>
      <c r="E83" s="20">
        <v>13</v>
      </c>
      <c r="F83" s="23">
        <f t="shared" si="25"/>
        <v>14</v>
      </c>
      <c r="G83" s="23">
        <v>70</v>
      </c>
      <c r="H83" s="23">
        <f t="shared" si="24"/>
        <v>1.4</v>
      </c>
      <c r="I83" s="23">
        <f t="shared" ref="I83:I98" si="26">(H83+G83+F83)*$I$4</f>
        <v>4.27</v>
      </c>
      <c r="J83" s="23">
        <f t="shared" ref="J83:J98" si="27">(I83+H83+G83+F83)*$J$4</f>
        <v>8.0703</v>
      </c>
      <c r="K83" s="23">
        <f t="shared" ref="K83:K98" si="28">J83+I83+H83+G83+F83</f>
        <v>97.7403</v>
      </c>
      <c r="L83" s="23">
        <f t="shared" ref="L83:L98" si="29">K83*E83</f>
        <v>1270.6239</v>
      </c>
      <c r="M83" s="23" t="s">
        <v>34</v>
      </c>
    </row>
    <row r="84" s="3" customFormat="1" ht="87" spans="1:13">
      <c r="A84" s="43">
        <v>3</v>
      </c>
      <c r="B84" s="22" t="s">
        <v>124</v>
      </c>
      <c r="C84" s="22" t="s">
        <v>230</v>
      </c>
      <c r="D84" s="17" t="s">
        <v>79</v>
      </c>
      <c r="E84" s="20">
        <v>3</v>
      </c>
      <c r="F84" s="23">
        <f t="shared" si="25"/>
        <v>56</v>
      </c>
      <c r="G84" s="23">
        <v>280</v>
      </c>
      <c r="H84" s="23">
        <f t="shared" si="24"/>
        <v>5.6</v>
      </c>
      <c r="I84" s="23">
        <f t="shared" si="26"/>
        <v>17.08</v>
      </c>
      <c r="J84" s="23">
        <f t="shared" si="27"/>
        <v>32.2812</v>
      </c>
      <c r="K84" s="23">
        <f t="shared" si="28"/>
        <v>390.9612</v>
      </c>
      <c r="L84" s="23">
        <f t="shared" si="29"/>
        <v>1172.8836</v>
      </c>
      <c r="M84" s="23" t="s">
        <v>94</v>
      </c>
    </row>
    <row r="85" s="3" customFormat="1" ht="87" spans="1:13">
      <c r="A85" s="43">
        <v>4</v>
      </c>
      <c r="B85" s="22" t="s">
        <v>231</v>
      </c>
      <c r="C85" s="22" t="s">
        <v>232</v>
      </c>
      <c r="D85" s="17" t="s">
        <v>79</v>
      </c>
      <c r="E85" s="20">
        <v>10</v>
      </c>
      <c r="F85" s="23">
        <f t="shared" si="25"/>
        <v>31</v>
      </c>
      <c r="G85" s="23">
        <v>155</v>
      </c>
      <c r="H85" s="23">
        <f t="shared" si="24"/>
        <v>3.1</v>
      </c>
      <c r="I85" s="23">
        <f t="shared" si="26"/>
        <v>9.455</v>
      </c>
      <c r="J85" s="23">
        <f t="shared" si="27"/>
        <v>17.86995</v>
      </c>
      <c r="K85" s="23">
        <f t="shared" si="28"/>
        <v>216.42495</v>
      </c>
      <c r="L85" s="23">
        <f t="shared" si="29"/>
        <v>2164.2495</v>
      </c>
      <c r="M85" s="23" t="s">
        <v>94</v>
      </c>
    </row>
    <row r="86" s="3" customFormat="1" ht="74.25" spans="1:13">
      <c r="A86" s="43">
        <v>5</v>
      </c>
      <c r="B86" s="22" t="s">
        <v>126</v>
      </c>
      <c r="C86" s="22" t="s">
        <v>233</v>
      </c>
      <c r="D86" s="17" t="s">
        <v>79</v>
      </c>
      <c r="E86" s="20">
        <v>13</v>
      </c>
      <c r="F86" s="23">
        <f t="shared" si="25"/>
        <v>1.6</v>
      </c>
      <c r="G86" s="23">
        <v>8</v>
      </c>
      <c r="H86" s="23">
        <f t="shared" si="24"/>
        <v>0.16</v>
      </c>
      <c r="I86" s="23">
        <f t="shared" si="26"/>
        <v>0.488</v>
      </c>
      <c r="J86" s="23">
        <f t="shared" si="27"/>
        <v>0.92232</v>
      </c>
      <c r="K86" s="23">
        <f t="shared" si="28"/>
        <v>11.17032</v>
      </c>
      <c r="L86" s="23">
        <f t="shared" si="29"/>
        <v>145.21416</v>
      </c>
      <c r="M86" s="23" t="s">
        <v>94</v>
      </c>
    </row>
    <row r="87" s="3" customFormat="1" ht="204" spans="1:13">
      <c r="A87" s="43">
        <v>6</v>
      </c>
      <c r="B87" s="22" t="s">
        <v>234</v>
      </c>
      <c r="C87" s="22" t="s">
        <v>235</v>
      </c>
      <c r="D87" s="17" t="s">
        <v>79</v>
      </c>
      <c r="E87" s="20">
        <v>4</v>
      </c>
      <c r="F87" s="23">
        <f t="shared" si="25"/>
        <v>540</v>
      </c>
      <c r="G87" s="23">
        <v>2700</v>
      </c>
      <c r="H87" s="23">
        <f t="shared" si="24"/>
        <v>54</v>
      </c>
      <c r="I87" s="23">
        <f t="shared" si="26"/>
        <v>164.7</v>
      </c>
      <c r="J87" s="23">
        <f t="shared" si="27"/>
        <v>311.283</v>
      </c>
      <c r="K87" s="23">
        <f t="shared" si="28"/>
        <v>3769.983</v>
      </c>
      <c r="L87" s="23">
        <f t="shared" si="29"/>
        <v>15079.932</v>
      </c>
      <c r="M87" s="23" t="s">
        <v>34</v>
      </c>
    </row>
    <row r="88" s="3" customFormat="1" ht="204" spans="1:13">
      <c r="A88" s="43">
        <v>7</v>
      </c>
      <c r="B88" s="30" t="s">
        <v>236</v>
      </c>
      <c r="C88" s="30" t="s">
        <v>237</v>
      </c>
      <c r="D88" s="31" t="s">
        <v>79</v>
      </c>
      <c r="E88" s="32">
        <v>2</v>
      </c>
      <c r="F88" s="23">
        <f t="shared" si="25"/>
        <v>770</v>
      </c>
      <c r="G88" s="23">
        <v>3850</v>
      </c>
      <c r="H88" s="23">
        <f t="shared" si="24"/>
        <v>77</v>
      </c>
      <c r="I88" s="23">
        <f t="shared" si="26"/>
        <v>234.85</v>
      </c>
      <c r="J88" s="23">
        <f t="shared" si="27"/>
        <v>443.8665</v>
      </c>
      <c r="K88" s="23">
        <f t="shared" si="28"/>
        <v>5375.7165</v>
      </c>
      <c r="L88" s="23">
        <f t="shared" si="29"/>
        <v>10751.433</v>
      </c>
      <c r="M88" s="23" t="s">
        <v>34</v>
      </c>
    </row>
    <row r="89" s="3" customFormat="1" ht="324" spans="1:13">
      <c r="A89" s="43">
        <v>8</v>
      </c>
      <c r="B89" s="30" t="s">
        <v>238</v>
      </c>
      <c r="C89" s="30" t="s">
        <v>239</v>
      </c>
      <c r="D89" s="31" t="s">
        <v>79</v>
      </c>
      <c r="E89" s="32">
        <v>4</v>
      </c>
      <c r="F89" s="23">
        <f t="shared" si="25"/>
        <v>198</v>
      </c>
      <c r="G89" s="23">
        <v>990</v>
      </c>
      <c r="H89" s="23">
        <f t="shared" si="24"/>
        <v>19.8</v>
      </c>
      <c r="I89" s="23">
        <f t="shared" si="26"/>
        <v>60.39</v>
      </c>
      <c r="J89" s="23">
        <f t="shared" si="27"/>
        <v>114.1371</v>
      </c>
      <c r="K89" s="23">
        <f t="shared" si="28"/>
        <v>1382.3271</v>
      </c>
      <c r="L89" s="23">
        <f t="shared" si="29"/>
        <v>5529.3084</v>
      </c>
      <c r="M89" s="23" t="s">
        <v>34</v>
      </c>
    </row>
    <row r="90" s="3" customFormat="1" ht="168" spans="1:13">
      <c r="A90" s="43">
        <v>9</v>
      </c>
      <c r="B90" s="30" t="s">
        <v>240</v>
      </c>
      <c r="C90" s="22" t="s">
        <v>241</v>
      </c>
      <c r="D90" s="44" t="s">
        <v>79</v>
      </c>
      <c r="E90" s="38">
        <v>1</v>
      </c>
      <c r="F90" s="23">
        <f t="shared" si="25"/>
        <v>290.4</v>
      </c>
      <c r="G90" s="23">
        <v>1452</v>
      </c>
      <c r="H90" s="23">
        <f t="shared" si="24"/>
        <v>29.04</v>
      </c>
      <c r="I90" s="23">
        <f t="shared" si="26"/>
        <v>88.572</v>
      </c>
      <c r="J90" s="23">
        <f t="shared" si="27"/>
        <v>167.40108</v>
      </c>
      <c r="K90" s="23">
        <f t="shared" si="28"/>
        <v>2027.41308</v>
      </c>
      <c r="L90" s="23">
        <f t="shared" si="29"/>
        <v>2027.41308</v>
      </c>
      <c r="M90" s="23" t="s">
        <v>34</v>
      </c>
    </row>
    <row r="91" s="3" customFormat="1" ht="409.5" spans="1:13">
      <c r="A91" s="43">
        <v>10</v>
      </c>
      <c r="B91" s="30" t="s">
        <v>242</v>
      </c>
      <c r="C91" s="22" t="s">
        <v>243</v>
      </c>
      <c r="D91" s="44" t="s">
        <v>79</v>
      </c>
      <c r="E91" s="38">
        <v>1</v>
      </c>
      <c r="F91" s="23">
        <f t="shared" si="25"/>
        <v>0</v>
      </c>
      <c r="G91" s="23"/>
      <c r="H91" s="23">
        <f t="shared" si="24"/>
        <v>0</v>
      </c>
      <c r="I91" s="23">
        <f t="shared" si="26"/>
        <v>0</v>
      </c>
      <c r="J91" s="23">
        <f t="shared" si="27"/>
        <v>0</v>
      </c>
      <c r="K91" s="23">
        <f t="shared" si="28"/>
        <v>0</v>
      </c>
      <c r="L91" s="23">
        <f t="shared" si="29"/>
        <v>0</v>
      </c>
      <c r="M91" s="23" t="s">
        <v>34</v>
      </c>
    </row>
    <row r="92" s="3" customFormat="1" ht="132" spans="1:13">
      <c r="A92" s="43">
        <v>11</v>
      </c>
      <c r="B92" s="22" t="s">
        <v>211</v>
      </c>
      <c r="C92" s="22" t="s">
        <v>244</v>
      </c>
      <c r="D92" s="17" t="s">
        <v>79</v>
      </c>
      <c r="E92" s="20">
        <v>1</v>
      </c>
      <c r="F92" s="23">
        <v>100</v>
      </c>
      <c r="G92" s="23">
        <v>4000</v>
      </c>
      <c r="H92" s="23">
        <f t="shared" si="24"/>
        <v>80</v>
      </c>
      <c r="I92" s="23">
        <f t="shared" si="26"/>
        <v>209</v>
      </c>
      <c r="J92" s="23">
        <f t="shared" si="27"/>
        <v>395.01</v>
      </c>
      <c r="K92" s="23">
        <f t="shared" si="28"/>
        <v>4784.01</v>
      </c>
      <c r="L92" s="23">
        <f t="shared" si="29"/>
        <v>4784.01</v>
      </c>
      <c r="M92" s="23" t="s">
        <v>213</v>
      </c>
    </row>
    <row r="93" s="3" customFormat="1" ht="36" spans="1:13">
      <c r="A93" s="43">
        <v>12</v>
      </c>
      <c r="B93" s="30" t="s">
        <v>245</v>
      </c>
      <c r="C93" s="22" t="s">
        <v>246</v>
      </c>
      <c r="D93" s="31" t="s">
        <v>247</v>
      </c>
      <c r="E93" s="32">
        <v>650</v>
      </c>
      <c r="F93" s="23">
        <f t="shared" si="25"/>
        <v>0.256</v>
      </c>
      <c r="G93" s="23">
        <v>1.28</v>
      </c>
      <c r="H93" s="23">
        <f t="shared" si="24"/>
        <v>0.0256</v>
      </c>
      <c r="I93" s="23">
        <f t="shared" si="26"/>
        <v>0.07808</v>
      </c>
      <c r="J93" s="23">
        <f t="shared" si="27"/>
        <v>0.1475712</v>
      </c>
      <c r="K93" s="23">
        <f t="shared" si="28"/>
        <v>1.7872512</v>
      </c>
      <c r="L93" s="23">
        <f t="shared" si="29"/>
        <v>1161.71328</v>
      </c>
      <c r="M93" s="23" t="s">
        <v>94</v>
      </c>
    </row>
    <row r="94" s="3" customFormat="1" ht="48" spans="1:13">
      <c r="A94" s="43">
        <v>13</v>
      </c>
      <c r="B94" s="22" t="s">
        <v>216</v>
      </c>
      <c r="C94" s="22" t="s">
        <v>147</v>
      </c>
      <c r="D94" s="17" t="s">
        <v>114</v>
      </c>
      <c r="E94" s="20">
        <v>1330</v>
      </c>
      <c r="F94" s="23">
        <v>0.6</v>
      </c>
      <c r="G94" s="23">
        <v>2</v>
      </c>
      <c r="H94" s="23">
        <f t="shared" si="24"/>
        <v>0.04</v>
      </c>
      <c r="I94" s="23">
        <f t="shared" si="26"/>
        <v>0.132</v>
      </c>
      <c r="J94" s="23">
        <f t="shared" si="27"/>
        <v>0.24948</v>
      </c>
      <c r="K94" s="23">
        <f t="shared" si="28"/>
        <v>3.02148</v>
      </c>
      <c r="L94" s="23">
        <f t="shared" si="29"/>
        <v>4018.5684</v>
      </c>
      <c r="M94" s="23" t="s">
        <v>42</v>
      </c>
    </row>
    <row r="95" s="3" customFormat="1" ht="48" spans="1:13">
      <c r="A95" s="43">
        <v>14</v>
      </c>
      <c r="B95" s="22" t="s">
        <v>217</v>
      </c>
      <c r="C95" s="22" t="s">
        <v>149</v>
      </c>
      <c r="D95" s="17" t="s">
        <v>114</v>
      </c>
      <c r="E95" s="20">
        <v>456</v>
      </c>
      <c r="F95" s="23">
        <v>0.6</v>
      </c>
      <c r="G95" s="23">
        <v>2.5</v>
      </c>
      <c r="H95" s="23">
        <f t="shared" si="24"/>
        <v>0.05</v>
      </c>
      <c r="I95" s="23">
        <f t="shared" si="26"/>
        <v>0.1575</v>
      </c>
      <c r="J95" s="23">
        <f t="shared" si="27"/>
        <v>0.297675</v>
      </c>
      <c r="K95" s="23">
        <f t="shared" si="28"/>
        <v>3.605175</v>
      </c>
      <c r="L95" s="23">
        <f t="shared" si="29"/>
        <v>1643.9598</v>
      </c>
      <c r="M95" s="23" t="s">
        <v>42</v>
      </c>
    </row>
    <row r="96" s="3" customFormat="1" ht="48" spans="1:13">
      <c r="A96" s="43">
        <v>15</v>
      </c>
      <c r="B96" s="22" t="s">
        <v>248</v>
      </c>
      <c r="C96" s="22" t="s">
        <v>153</v>
      </c>
      <c r="D96" s="17" t="s">
        <v>114</v>
      </c>
      <c r="E96" s="20">
        <v>250</v>
      </c>
      <c r="F96" s="23">
        <f t="shared" si="25"/>
        <v>0.864</v>
      </c>
      <c r="G96" s="23">
        <v>4.32</v>
      </c>
      <c r="H96" s="23">
        <f t="shared" si="24"/>
        <v>0.0864</v>
      </c>
      <c r="I96" s="23">
        <f t="shared" si="26"/>
        <v>0.26352</v>
      </c>
      <c r="J96" s="23">
        <f t="shared" si="27"/>
        <v>0.4980528</v>
      </c>
      <c r="K96" s="23">
        <f t="shared" si="28"/>
        <v>6.0319728</v>
      </c>
      <c r="L96" s="23">
        <f t="shared" si="29"/>
        <v>1507.9932</v>
      </c>
      <c r="M96" s="23" t="s">
        <v>42</v>
      </c>
    </row>
    <row r="97" s="3" customFormat="1" ht="48" spans="1:13">
      <c r="A97" s="43">
        <v>16</v>
      </c>
      <c r="B97" s="22" t="s">
        <v>159</v>
      </c>
      <c r="C97" s="22" t="s">
        <v>160</v>
      </c>
      <c r="D97" s="17" t="s">
        <v>114</v>
      </c>
      <c r="E97" s="20">
        <v>230</v>
      </c>
      <c r="F97" s="23">
        <f t="shared" si="25"/>
        <v>0.64</v>
      </c>
      <c r="G97" s="23">
        <v>3.2</v>
      </c>
      <c r="H97" s="23">
        <f t="shared" si="24"/>
        <v>0.064</v>
      </c>
      <c r="I97" s="23">
        <f t="shared" si="26"/>
        <v>0.1952</v>
      </c>
      <c r="J97" s="23">
        <f t="shared" si="27"/>
        <v>0.368928</v>
      </c>
      <c r="K97" s="23">
        <f t="shared" si="28"/>
        <v>4.468128</v>
      </c>
      <c r="L97" s="23">
        <f t="shared" si="29"/>
        <v>1027.66944</v>
      </c>
      <c r="M97" s="23" t="s">
        <v>94</v>
      </c>
    </row>
    <row r="98" s="3" customFormat="1" ht="48" spans="1:13">
      <c r="A98" s="43">
        <v>17</v>
      </c>
      <c r="B98" s="45" t="s">
        <v>157</v>
      </c>
      <c r="C98" s="46" t="s">
        <v>158</v>
      </c>
      <c r="D98" s="17" t="s">
        <v>114</v>
      </c>
      <c r="E98" s="20">
        <v>120</v>
      </c>
      <c r="F98" s="23">
        <v>0.8</v>
      </c>
      <c r="G98" s="23">
        <v>2.4</v>
      </c>
      <c r="H98" s="23">
        <f t="shared" si="24"/>
        <v>0.048</v>
      </c>
      <c r="I98" s="23">
        <f t="shared" si="26"/>
        <v>0.1624</v>
      </c>
      <c r="J98" s="23">
        <f t="shared" si="27"/>
        <v>0.306936</v>
      </c>
      <c r="K98" s="23">
        <f t="shared" si="28"/>
        <v>3.717336</v>
      </c>
      <c r="L98" s="23">
        <f t="shared" si="29"/>
        <v>446.08032</v>
      </c>
      <c r="M98" s="23" t="s">
        <v>94</v>
      </c>
    </row>
    <row r="99" s="3" customFormat="1" ht="20.1" customHeight="1" spans="1:13">
      <c r="A99" s="15" t="s">
        <v>249</v>
      </c>
      <c r="B99" s="16"/>
      <c r="C99" s="16"/>
      <c r="D99" s="17" t="s">
        <v>30</v>
      </c>
      <c r="E99" s="18"/>
      <c r="F99" s="23">
        <f t="shared" si="25"/>
        <v>0</v>
      </c>
      <c r="G99" s="23"/>
      <c r="H99" s="23">
        <f t="shared" si="24"/>
        <v>0</v>
      </c>
      <c r="I99" s="23"/>
      <c r="J99" s="19"/>
      <c r="K99" s="23"/>
      <c r="L99" s="23">
        <f>SUM(L100:L101)</f>
        <v>9173.57952</v>
      </c>
      <c r="M99" s="23"/>
    </row>
    <row r="100" s="3" customFormat="1" ht="57" spans="1:13">
      <c r="A100" s="47">
        <v>1</v>
      </c>
      <c r="B100" s="22" t="s">
        <v>250</v>
      </c>
      <c r="C100" s="48" t="s">
        <v>251</v>
      </c>
      <c r="D100" s="47" t="s">
        <v>114</v>
      </c>
      <c r="E100" s="47">
        <f>1200*0.8</f>
        <v>960</v>
      </c>
      <c r="F100" s="23">
        <f t="shared" si="25"/>
        <v>1.28</v>
      </c>
      <c r="G100" s="23">
        <v>6.4</v>
      </c>
      <c r="H100" s="23">
        <f t="shared" si="24"/>
        <v>0.128</v>
      </c>
      <c r="I100" s="23">
        <f>(H100+G100+F100)*$I$4</f>
        <v>0.3904</v>
      </c>
      <c r="J100" s="23">
        <f>(I100+H100+G100+F100)*$J$4</f>
        <v>0.737856</v>
      </c>
      <c r="K100" s="23">
        <f>J100+I100+H100+G100+F100</f>
        <v>8.936256</v>
      </c>
      <c r="L100" s="23">
        <f>K100*E100</f>
        <v>8578.80576</v>
      </c>
      <c r="M100" s="23" t="s">
        <v>42</v>
      </c>
    </row>
    <row r="101" s="2" customFormat="1" ht="48" spans="1:13">
      <c r="A101" s="20">
        <v>2</v>
      </c>
      <c r="B101" s="22" t="s">
        <v>157</v>
      </c>
      <c r="C101" s="22" t="s">
        <v>158</v>
      </c>
      <c r="D101" s="17" t="s">
        <v>114</v>
      </c>
      <c r="E101" s="17">
        <v>160</v>
      </c>
      <c r="F101" s="23">
        <v>0.8</v>
      </c>
      <c r="G101" s="23">
        <v>2.4</v>
      </c>
      <c r="H101" s="23">
        <f t="shared" si="24"/>
        <v>0.048</v>
      </c>
      <c r="I101" s="23">
        <f>(H101+G101+F101)*$I$4</f>
        <v>0.1624</v>
      </c>
      <c r="J101" s="23">
        <f>(I101+H101+G101+F101)*$J$4</f>
        <v>0.306936</v>
      </c>
      <c r="K101" s="23">
        <f>J101+I101+H101+G101+F101</f>
        <v>3.717336</v>
      </c>
      <c r="L101" s="23">
        <f>K101*E101</f>
        <v>594.77376</v>
      </c>
      <c r="M101" s="23" t="s">
        <v>94</v>
      </c>
    </row>
    <row r="102" s="3" customFormat="1" ht="21" customHeight="1" spans="1:13">
      <c r="A102" s="15" t="s">
        <v>252</v>
      </c>
      <c r="B102" s="16"/>
      <c r="C102" s="16"/>
      <c r="D102" s="17" t="s">
        <v>30</v>
      </c>
      <c r="E102" s="18"/>
      <c r="F102" s="23">
        <f t="shared" si="25"/>
        <v>0</v>
      </c>
      <c r="G102" s="23"/>
      <c r="H102" s="23">
        <f t="shared" si="24"/>
        <v>0</v>
      </c>
      <c r="I102" s="23"/>
      <c r="J102" s="19"/>
      <c r="K102" s="23"/>
      <c r="L102" s="23">
        <f>SUM(L103:L112)</f>
        <v>21214.15443</v>
      </c>
      <c r="M102" s="23"/>
    </row>
    <row r="103" s="3" customFormat="1" ht="108" spans="1:13">
      <c r="A103" s="43">
        <v>1</v>
      </c>
      <c r="B103" s="45" t="s">
        <v>253</v>
      </c>
      <c r="C103" s="46" t="s">
        <v>254</v>
      </c>
      <c r="D103" s="49" t="s">
        <v>79</v>
      </c>
      <c r="E103" s="20">
        <v>1</v>
      </c>
      <c r="F103" s="23">
        <f t="shared" ref="F103:F134" si="30">G103*0.2</f>
        <v>70.4</v>
      </c>
      <c r="G103" s="23">
        <v>352</v>
      </c>
      <c r="H103" s="23">
        <f t="shared" ref="H103:H134" si="31">G103*0.02</f>
        <v>7.04</v>
      </c>
      <c r="I103" s="23">
        <f t="shared" ref="I103:I112" si="32">(H103+G103+F103)*$I$4</f>
        <v>21.472</v>
      </c>
      <c r="J103" s="23">
        <f t="shared" ref="J103:J112" si="33">(I103+H103+G103+F103)*$J$4</f>
        <v>40.58208</v>
      </c>
      <c r="K103" s="23">
        <f t="shared" ref="K103:K112" si="34">J103+I103+H103+G103+F103</f>
        <v>491.49408</v>
      </c>
      <c r="L103" s="23">
        <f>K103*E103</f>
        <v>491.49408</v>
      </c>
      <c r="M103" s="23" t="s">
        <v>45</v>
      </c>
    </row>
    <row r="104" s="3" customFormat="1" ht="144" spans="1:13">
      <c r="A104" s="43">
        <v>2</v>
      </c>
      <c r="B104" s="45" t="s">
        <v>255</v>
      </c>
      <c r="C104" s="46" t="s">
        <v>256</v>
      </c>
      <c r="D104" s="49" t="s">
        <v>79</v>
      </c>
      <c r="E104" s="20">
        <v>1</v>
      </c>
      <c r="F104" s="23">
        <f t="shared" si="30"/>
        <v>176</v>
      </c>
      <c r="G104" s="23">
        <v>880</v>
      </c>
      <c r="H104" s="23">
        <f t="shared" si="31"/>
        <v>17.6</v>
      </c>
      <c r="I104" s="23">
        <f t="shared" si="32"/>
        <v>53.68</v>
      </c>
      <c r="J104" s="23">
        <f t="shared" si="33"/>
        <v>101.4552</v>
      </c>
      <c r="K104" s="23">
        <f t="shared" si="34"/>
        <v>1228.7352</v>
      </c>
      <c r="L104" s="23">
        <f t="shared" ref="L103:L112" si="35">K104*E104</f>
        <v>1228.7352</v>
      </c>
      <c r="M104" s="23" t="s">
        <v>45</v>
      </c>
    </row>
    <row r="105" s="3" customFormat="1" ht="204" spans="1:13">
      <c r="A105" s="43">
        <v>3</v>
      </c>
      <c r="B105" s="45" t="s">
        <v>257</v>
      </c>
      <c r="C105" s="46" t="s">
        <v>258</v>
      </c>
      <c r="D105" s="49" t="s">
        <v>79</v>
      </c>
      <c r="E105" s="20">
        <v>1</v>
      </c>
      <c r="F105" s="23">
        <f t="shared" si="30"/>
        <v>537</v>
      </c>
      <c r="G105" s="23">
        <v>2685</v>
      </c>
      <c r="H105" s="23">
        <f t="shared" si="31"/>
        <v>53.7</v>
      </c>
      <c r="I105" s="23">
        <f t="shared" si="32"/>
        <v>163.785</v>
      </c>
      <c r="J105" s="23">
        <f t="shared" si="33"/>
        <v>309.55365</v>
      </c>
      <c r="K105" s="23">
        <f t="shared" si="34"/>
        <v>3749.03865</v>
      </c>
      <c r="L105" s="23">
        <f t="shared" si="35"/>
        <v>3749.03865</v>
      </c>
      <c r="M105" s="23" t="s">
        <v>45</v>
      </c>
    </row>
    <row r="106" s="3" customFormat="1" ht="156" spans="1:13">
      <c r="A106" s="43">
        <v>4</v>
      </c>
      <c r="B106" s="45" t="s">
        <v>259</v>
      </c>
      <c r="C106" s="46" t="s">
        <v>260</v>
      </c>
      <c r="D106" s="49" t="s">
        <v>79</v>
      </c>
      <c r="E106" s="20">
        <v>1</v>
      </c>
      <c r="F106" s="23">
        <f t="shared" si="30"/>
        <v>247.8</v>
      </c>
      <c r="G106" s="23">
        <v>1239</v>
      </c>
      <c r="H106" s="23">
        <f t="shared" si="31"/>
        <v>24.78</v>
      </c>
      <c r="I106" s="23">
        <f t="shared" si="32"/>
        <v>75.579</v>
      </c>
      <c r="J106" s="23">
        <f t="shared" si="33"/>
        <v>142.84431</v>
      </c>
      <c r="K106" s="23">
        <f t="shared" si="34"/>
        <v>1730.00331</v>
      </c>
      <c r="L106" s="23">
        <f t="shared" si="35"/>
        <v>1730.00331</v>
      </c>
      <c r="M106" s="23" t="s">
        <v>45</v>
      </c>
    </row>
    <row r="107" s="3" customFormat="1" ht="72" spans="1:13">
      <c r="A107" s="43">
        <v>5</v>
      </c>
      <c r="B107" s="45" t="s">
        <v>261</v>
      </c>
      <c r="C107" s="46" t="s">
        <v>262</v>
      </c>
      <c r="D107" s="49" t="s">
        <v>79</v>
      </c>
      <c r="E107" s="20">
        <v>1</v>
      </c>
      <c r="F107" s="23">
        <f t="shared" si="30"/>
        <v>310</v>
      </c>
      <c r="G107" s="23">
        <v>1550</v>
      </c>
      <c r="H107" s="23">
        <f t="shared" si="31"/>
        <v>31</v>
      </c>
      <c r="I107" s="23">
        <f t="shared" si="32"/>
        <v>94.55</v>
      </c>
      <c r="J107" s="23">
        <f t="shared" si="33"/>
        <v>178.6995</v>
      </c>
      <c r="K107" s="23">
        <f t="shared" si="34"/>
        <v>2164.2495</v>
      </c>
      <c r="L107" s="23">
        <f t="shared" si="35"/>
        <v>2164.2495</v>
      </c>
      <c r="M107" s="23" t="s">
        <v>45</v>
      </c>
    </row>
    <row r="108" s="3" customFormat="1" ht="60" spans="1:13">
      <c r="A108" s="43">
        <v>6</v>
      </c>
      <c r="B108" s="45" t="s">
        <v>263</v>
      </c>
      <c r="C108" s="46" t="s">
        <v>264</v>
      </c>
      <c r="D108" s="49" t="s">
        <v>79</v>
      </c>
      <c r="E108" s="20">
        <v>13</v>
      </c>
      <c r="F108" s="23">
        <f t="shared" si="30"/>
        <v>55</v>
      </c>
      <c r="G108" s="23">
        <v>275</v>
      </c>
      <c r="H108" s="23">
        <f t="shared" si="31"/>
        <v>5.5</v>
      </c>
      <c r="I108" s="23">
        <f t="shared" si="32"/>
        <v>16.775</v>
      </c>
      <c r="J108" s="23">
        <f t="shared" si="33"/>
        <v>31.70475</v>
      </c>
      <c r="K108" s="23">
        <f t="shared" si="34"/>
        <v>383.97975</v>
      </c>
      <c r="L108" s="23">
        <f t="shared" si="35"/>
        <v>4991.73675</v>
      </c>
      <c r="M108" s="23" t="s">
        <v>45</v>
      </c>
    </row>
    <row r="109" s="3" customFormat="1" ht="120" spans="1:13">
      <c r="A109" s="43">
        <v>7</v>
      </c>
      <c r="B109" s="45" t="s">
        <v>265</v>
      </c>
      <c r="C109" s="46" t="s">
        <v>266</v>
      </c>
      <c r="D109" s="49" t="s">
        <v>79</v>
      </c>
      <c r="E109" s="20">
        <v>1</v>
      </c>
      <c r="F109" s="23">
        <f t="shared" si="30"/>
        <v>247.2</v>
      </c>
      <c r="G109" s="23">
        <v>1236</v>
      </c>
      <c r="H109" s="23">
        <f t="shared" si="31"/>
        <v>24.72</v>
      </c>
      <c r="I109" s="23">
        <f t="shared" si="32"/>
        <v>75.396</v>
      </c>
      <c r="J109" s="23">
        <f t="shared" si="33"/>
        <v>142.49844</v>
      </c>
      <c r="K109" s="23">
        <f t="shared" si="34"/>
        <v>1725.81444</v>
      </c>
      <c r="L109" s="23">
        <f t="shared" si="35"/>
        <v>1725.81444</v>
      </c>
      <c r="M109" s="23" t="s">
        <v>45</v>
      </c>
    </row>
    <row r="110" s="3" customFormat="1" ht="72" spans="1:13">
      <c r="A110" s="43">
        <v>8</v>
      </c>
      <c r="B110" s="45" t="s">
        <v>267</v>
      </c>
      <c r="C110" s="46" t="s">
        <v>268</v>
      </c>
      <c r="D110" s="49" t="s">
        <v>79</v>
      </c>
      <c r="E110" s="20">
        <v>1</v>
      </c>
      <c r="F110" s="23">
        <f t="shared" si="30"/>
        <v>430</v>
      </c>
      <c r="G110" s="23">
        <v>2150</v>
      </c>
      <c r="H110" s="23">
        <f t="shared" si="31"/>
        <v>43</v>
      </c>
      <c r="I110" s="23">
        <f t="shared" si="32"/>
        <v>131.15</v>
      </c>
      <c r="J110" s="23">
        <f t="shared" si="33"/>
        <v>247.8735</v>
      </c>
      <c r="K110" s="23">
        <f t="shared" si="34"/>
        <v>3002.0235</v>
      </c>
      <c r="L110" s="23">
        <f t="shared" si="35"/>
        <v>3002.0235</v>
      </c>
      <c r="M110" s="23" t="s">
        <v>45</v>
      </c>
    </row>
    <row r="111" s="3" customFormat="1" ht="48" spans="1:13">
      <c r="A111" s="43">
        <v>9</v>
      </c>
      <c r="B111" s="45" t="s">
        <v>269</v>
      </c>
      <c r="C111" s="46" t="s">
        <v>270</v>
      </c>
      <c r="D111" s="49" t="s">
        <v>114</v>
      </c>
      <c r="E111" s="20">
        <v>400</v>
      </c>
      <c r="F111" s="23">
        <f t="shared" si="30"/>
        <v>0.63</v>
      </c>
      <c r="G111" s="23">
        <v>3.15</v>
      </c>
      <c r="H111" s="23">
        <f t="shared" si="31"/>
        <v>0.063</v>
      </c>
      <c r="I111" s="23">
        <f t="shared" si="32"/>
        <v>0.19215</v>
      </c>
      <c r="J111" s="23">
        <f t="shared" si="33"/>
        <v>0.3631635</v>
      </c>
      <c r="K111" s="23">
        <f t="shared" si="34"/>
        <v>4.3983135</v>
      </c>
      <c r="L111" s="23">
        <f t="shared" si="35"/>
        <v>1759.3254</v>
      </c>
      <c r="M111" s="23" t="s">
        <v>42</v>
      </c>
    </row>
    <row r="112" s="3" customFormat="1" ht="48" spans="1:13">
      <c r="A112" s="43">
        <v>10</v>
      </c>
      <c r="B112" s="45" t="s">
        <v>157</v>
      </c>
      <c r="C112" s="46" t="s">
        <v>271</v>
      </c>
      <c r="D112" s="17" t="s">
        <v>114</v>
      </c>
      <c r="E112" s="20">
        <v>100</v>
      </c>
      <c r="F112" s="23">
        <v>0.8</v>
      </c>
      <c r="G112" s="23">
        <v>2.4</v>
      </c>
      <c r="H112" s="23">
        <f t="shared" si="31"/>
        <v>0.048</v>
      </c>
      <c r="I112" s="23">
        <f t="shared" si="32"/>
        <v>0.1624</v>
      </c>
      <c r="J112" s="23">
        <f t="shared" si="33"/>
        <v>0.306936</v>
      </c>
      <c r="K112" s="23">
        <f t="shared" si="34"/>
        <v>3.717336</v>
      </c>
      <c r="L112" s="23">
        <f t="shared" si="35"/>
        <v>371.7336</v>
      </c>
      <c r="M112" s="23" t="s">
        <v>94</v>
      </c>
    </row>
    <row r="113" s="3" customFormat="1" ht="21" customHeight="1" spans="1:13">
      <c r="A113" s="15" t="s">
        <v>272</v>
      </c>
      <c r="B113" s="16"/>
      <c r="C113" s="16"/>
      <c r="D113" s="17" t="s">
        <v>30</v>
      </c>
      <c r="E113" s="18"/>
      <c r="F113" s="23">
        <f t="shared" si="30"/>
        <v>0</v>
      </c>
      <c r="G113" s="23"/>
      <c r="H113" s="23">
        <f t="shared" si="31"/>
        <v>0</v>
      </c>
      <c r="I113" s="23"/>
      <c r="J113" s="19"/>
      <c r="K113" s="23"/>
      <c r="L113" s="23">
        <f>SUM(L114:L119)</f>
        <v>7539.966</v>
      </c>
      <c r="M113" s="23"/>
    </row>
    <row r="114" s="5" customFormat="1" ht="138.75" spans="1:13">
      <c r="A114" s="20">
        <v>1</v>
      </c>
      <c r="B114" s="50" t="s">
        <v>273</v>
      </c>
      <c r="C114" s="22" t="s">
        <v>274</v>
      </c>
      <c r="D114" s="23" t="s">
        <v>93</v>
      </c>
      <c r="E114" s="23">
        <v>100</v>
      </c>
      <c r="F114" s="23">
        <f t="shared" si="30"/>
        <v>2.4</v>
      </c>
      <c r="G114" s="23">
        <v>12</v>
      </c>
      <c r="H114" s="23">
        <f t="shared" si="31"/>
        <v>0.24</v>
      </c>
      <c r="I114" s="23">
        <f t="shared" ref="I114:I119" si="36">(H114+G114+F114)*$I$4</f>
        <v>0.732</v>
      </c>
      <c r="J114" s="23">
        <f t="shared" ref="J114:J119" si="37">(I114+H114+G114+F114)*$J$4</f>
        <v>1.38348</v>
      </c>
      <c r="K114" s="23">
        <f t="shared" ref="K114:K119" si="38">J114+I114+H114+G114+F114</f>
        <v>16.75548</v>
      </c>
      <c r="L114" s="23">
        <f t="shared" ref="L114:L119" si="39">K114*E114</f>
        <v>1675.548</v>
      </c>
      <c r="M114" s="23" t="s">
        <v>48</v>
      </c>
    </row>
    <row r="115" s="5" customFormat="1" ht="152.25" spans="1:13">
      <c r="A115" s="20">
        <v>2</v>
      </c>
      <c r="B115" s="50" t="s">
        <v>275</v>
      </c>
      <c r="C115" s="22" t="s">
        <v>276</v>
      </c>
      <c r="D115" s="23" t="s">
        <v>109</v>
      </c>
      <c r="E115" s="23">
        <v>4</v>
      </c>
      <c r="F115" s="23">
        <f t="shared" si="30"/>
        <v>180</v>
      </c>
      <c r="G115" s="23">
        <v>900</v>
      </c>
      <c r="H115" s="23">
        <f t="shared" si="31"/>
        <v>18</v>
      </c>
      <c r="I115" s="23">
        <f t="shared" si="36"/>
        <v>54.9</v>
      </c>
      <c r="J115" s="23">
        <f t="shared" si="37"/>
        <v>103.761</v>
      </c>
      <c r="K115" s="23">
        <f t="shared" si="38"/>
        <v>1256.661</v>
      </c>
      <c r="L115" s="23">
        <f t="shared" si="39"/>
        <v>5026.644</v>
      </c>
      <c r="M115" s="23" t="s">
        <v>48</v>
      </c>
    </row>
    <row r="116" s="5" customFormat="1" ht="108" spans="1:13">
      <c r="A116" s="20">
        <v>3</v>
      </c>
      <c r="B116" s="22" t="s">
        <v>211</v>
      </c>
      <c r="C116" s="22" t="s">
        <v>277</v>
      </c>
      <c r="D116" s="17" t="s">
        <v>79</v>
      </c>
      <c r="E116" s="17">
        <v>0</v>
      </c>
      <c r="F116" s="23">
        <v>100</v>
      </c>
      <c r="G116" s="23">
        <v>4000</v>
      </c>
      <c r="H116" s="23">
        <f t="shared" si="31"/>
        <v>80</v>
      </c>
      <c r="I116" s="23">
        <f t="shared" si="36"/>
        <v>209</v>
      </c>
      <c r="J116" s="23">
        <f t="shared" si="37"/>
        <v>395.01</v>
      </c>
      <c r="K116" s="23">
        <f t="shared" si="38"/>
        <v>4784.01</v>
      </c>
      <c r="L116" s="23">
        <f t="shared" si="39"/>
        <v>0</v>
      </c>
      <c r="M116" s="23" t="s">
        <v>213</v>
      </c>
    </row>
    <row r="117" s="5" customFormat="1" ht="36" spans="1:13">
      <c r="A117" s="20">
        <v>4</v>
      </c>
      <c r="B117" s="50" t="s">
        <v>278</v>
      </c>
      <c r="C117" s="22" t="s">
        <v>279</v>
      </c>
      <c r="D117" s="23" t="s">
        <v>101</v>
      </c>
      <c r="E117" s="49">
        <v>1</v>
      </c>
      <c r="F117" s="23">
        <f t="shared" si="30"/>
        <v>100</v>
      </c>
      <c r="G117" s="23">
        <v>500</v>
      </c>
      <c r="H117" s="23">
        <f t="shared" si="31"/>
        <v>10</v>
      </c>
      <c r="I117" s="23">
        <f t="shared" si="36"/>
        <v>30.5</v>
      </c>
      <c r="J117" s="23">
        <f t="shared" si="37"/>
        <v>57.645</v>
      </c>
      <c r="K117" s="23">
        <f t="shared" si="38"/>
        <v>698.145</v>
      </c>
      <c r="L117" s="23">
        <f t="shared" si="39"/>
        <v>698.145</v>
      </c>
      <c r="M117" s="23" t="s">
        <v>48</v>
      </c>
    </row>
    <row r="118" s="5" customFormat="1" ht="24.95" customHeight="1" spans="1:13">
      <c r="A118" s="20">
        <v>5</v>
      </c>
      <c r="B118" s="50" t="s">
        <v>280</v>
      </c>
      <c r="C118" s="22" t="s">
        <v>281</v>
      </c>
      <c r="D118" s="23" t="s">
        <v>101</v>
      </c>
      <c r="E118" s="49">
        <v>1</v>
      </c>
      <c r="F118" s="23">
        <f t="shared" si="30"/>
        <v>20</v>
      </c>
      <c r="G118" s="23">
        <v>100</v>
      </c>
      <c r="H118" s="23">
        <f t="shared" si="31"/>
        <v>2</v>
      </c>
      <c r="I118" s="23">
        <f t="shared" si="36"/>
        <v>6.1</v>
      </c>
      <c r="J118" s="23">
        <f t="shared" si="37"/>
        <v>11.529</v>
      </c>
      <c r="K118" s="23">
        <f t="shared" si="38"/>
        <v>139.629</v>
      </c>
      <c r="L118" s="23">
        <f t="shared" si="39"/>
        <v>139.629</v>
      </c>
      <c r="M118" s="23" t="s">
        <v>48</v>
      </c>
    </row>
    <row r="119" s="5" customFormat="1" ht="38" customHeight="1" spans="1:13">
      <c r="A119" s="20">
        <v>6</v>
      </c>
      <c r="B119" s="50" t="s">
        <v>282</v>
      </c>
      <c r="C119" s="22" t="s">
        <v>283</v>
      </c>
      <c r="D119" s="23" t="s">
        <v>79</v>
      </c>
      <c r="E119" s="49">
        <v>0</v>
      </c>
      <c r="F119" s="23">
        <f t="shared" si="30"/>
        <v>180</v>
      </c>
      <c r="G119" s="23">
        <v>900</v>
      </c>
      <c r="H119" s="23">
        <f t="shared" si="31"/>
        <v>18</v>
      </c>
      <c r="I119" s="23">
        <f t="shared" si="36"/>
        <v>54.9</v>
      </c>
      <c r="J119" s="23">
        <f t="shared" si="37"/>
        <v>103.761</v>
      </c>
      <c r="K119" s="23">
        <f t="shared" si="38"/>
        <v>1256.661</v>
      </c>
      <c r="L119" s="23">
        <f t="shared" si="39"/>
        <v>0</v>
      </c>
      <c r="M119" s="23" t="s">
        <v>284</v>
      </c>
    </row>
    <row r="120" s="3" customFormat="1" ht="21" customHeight="1" spans="1:13">
      <c r="A120" s="15" t="s">
        <v>285</v>
      </c>
      <c r="B120" s="16"/>
      <c r="C120" s="16"/>
      <c r="D120" s="17" t="s">
        <v>30</v>
      </c>
      <c r="E120" s="18"/>
      <c r="F120" s="23">
        <f t="shared" si="30"/>
        <v>0</v>
      </c>
      <c r="G120" s="23"/>
      <c r="H120" s="23">
        <f t="shared" si="31"/>
        <v>0</v>
      </c>
      <c r="I120" s="23"/>
      <c r="J120" s="19"/>
      <c r="K120" s="23"/>
      <c r="L120" s="23">
        <f>SUM(L121:L134)</f>
        <v>64812.87477</v>
      </c>
      <c r="M120" s="23"/>
    </row>
    <row r="121" s="3" customFormat="1" ht="84" spans="1:13">
      <c r="A121" s="20">
        <v>1</v>
      </c>
      <c r="B121" s="22" t="s">
        <v>286</v>
      </c>
      <c r="C121" s="22" t="s">
        <v>287</v>
      </c>
      <c r="D121" s="17" t="s">
        <v>101</v>
      </c>
      <c r="E121" s="20">
        <v>4</v>
      </c>
      <c r="F121" s="23">
        <f t="shared" si="30"/>
        <v>840</v>
      </c>
      <c r="G121" s="23">
        <v>4200</v>
      </c>
      <c r="H121" s="23">
        <f t="shared" si="31"/>
        <v>84</v>
      </c>
      <c r="I121" s="23">
        <f>(H121+G121+F121)*$I$4</f>
        <v>256.2</v>
      </c>
      <c r="J121" s="23">
        <f>(I121+H121+G121+F121)*$J$4</f>
        <v>484.218</v>
      </c>
      <c r="K121" s="23">
        <f>J121+I121+H121+G121+F121</f>
        <v>5864.418</v>
      </c>
      <c r="L121" s="23">
        <f>K121*E121</f>
        <v>23457.672</v>
      </c>
      <c r="M121" s="23" t="s">
        <v>34</v>
      </c>
    </row>
    <row r="122" s="3" customFormat="1" ht="96" spans="1:13">
      <c r="A122" s="20">
        <v>2</v>
      </c>
      <c r="B122" s="22" t="s">
        <v>288</v>
      </c>
      <c r="C122" s="22" t="s">
        <v>289</v>
      </c>
      <c r="D122" s="17" t="s">
        <v>101</v>
      </c>
      <c r="E122" s="20">
        <v>4</v>
      </c>
      <c r="F122" s="23">
        <f t="shared" si="30"/>
        <v>790</v>
      </c>
      <c r="G122" s="23">
        <v>3950</v>
      </c>
      <c r="H122" s="23">
        <f t="shared" si="31"/>
        <v>79</v>
      </c>
      <c r="I122" s="23">
        <f>(H122+G122+F122)*$I$4</f>
        <v>240.95</v>
      </c>
      <c r="J122" s="23">
        <f>(I122+H122+G122+F122)*$J$4</f>
        <v>455.3955</v>
      </c>
      <c r="K122" s="23">
        <f>J122+I122+H122+G122+F122</f>
        <v>5515.3455</v>
      </c>
      <c r="L122" s="23">
        <f>K122*E122</f>
        <v>22061.382</v>
      </c>
      <c r="M122" s="23" t="s">
        <v>34</v>
      </c>
    </row>
    <row r="123" s="3" customFormat="1" ht="48" spans="1:13">
      <c r="A123" s="20">
        <v>3</v>
      </c>
      <c r="B123" s="22" t="s">
        <v>290</v>
      </c>
      <c r="C123" s="22" t="s">
        <v>291</v>
      </c>
      <c r="D123" s="17" t="s">
        <v>93</v>
      </c>
      <c r="E123" s="20">
        <v>8</v>
      </c>
      <c r="F123" s="23">
        <f t="shared" si="30"/>
        <v>110</v>
      </c>
      <c r="G123" s="23">
        <v>550</v>
      </c>
      <c r="H123" s="23">
        <f t="shared" si="31"/>
        <v>11</v>
      </c>
      <c r="I123" s="23">
        <f>(H123+G123+F123)*$I$4</f>
        <v>33.55</v>
      </c>
      <c r="J123" s="23">
        <f>(I123+H123+G123+F123)*$J$4</f>
        <v>63.4095</v>
      </c>
      <c r="K123" s="23">
        <f>J123+I123+H123+G123+F123</f>
        <v>767.9595</v>
      </c>
      <c r="L123" s="23">
        <f>K123*E123</f>
        <v>6143.676</v>
      </c>
      <c r="M123" s="23" t="s">
        <v>34</v>
      </c>
    </row>
    <row r="124" s="3" customFormat="1" ht="39" customHeight="1" spans="1:13">
      <c r="A124" s="20">
        <v>4</v>
      </c>
      <c r="B124" s="22" t="s">
        <v>292</v>
      </c>
      <c r="C124" s="22" t="s">
        <v>293</v>
      </c>
      <c r="D124" s="17" t="s">
        <v>93</v>
      </c>
      <c r="E124" s="20">
        <v>3</v>
      </c>
      <c r="F124" s="23">
        <f t="shared" si="30"/>
        <v>14.4</v>
      </c>
      <c r="G124" s="23">
        <v>72</v>
      </c>
      <c r="H124" s="23">
        <f t="shared" si="31"/>
        <v>1.44</v>
      </c>
      <c r="I124" s="23">
        <f>(H124+G124+F124)*$I$4</f>
        <v>4.392</v>
      </c>
      <c r="J124" s="23">
        <f>(I124+H124+G124+F124)*$J$4</f>
        <v>8.30088</v>
      </c>
      <c r="K124" s="23">
        <f>J124+I124+H124+G124+F124</f>
        <v>100.53288</v>
      </c>
      <c r="L124" s="23">
        <f>K124*E124</f>
        <v>301.59864</v>
      </c>
      <c r="M124" s="23" t="s">
        <v>34</v>
      </c>
    </row>
    <row r="125" s="3" customFormat="1" ht="39" customHeight="1" spans="1:13">
      <c r="A125" s="20">
        <v>5</v>
      </c>
      <c r="B125" s="22" t="s">
        <v>294</v>
      </c>
      <c r="C125" s="22" t="s">
        <v>295</v>
      </c>
      <c r="D125" s="17" t="s">
        <v>93</v>
      </c>
      <c r="E125" s="20">
        <v>1</v>
      </c>
      <c r="F125" s="23">
        <f t="shared" si="30"/>
        <v>15</v>
      </c>
      <c r="G125" s="23">
        <v>75</v>
      </c>
      <c r="H125" s="23">
        <f t="shared" si="31"/>
        <v>1.5</v>
      </c>
      <c r="I125" s="23">
        <f>(H125+G125+F125)*$I$4</f>
        <v>4.575</v>
      </c>
      <c r="J125" s="23">
        <f>(I125+H125+G125+F125)*$J$4</f>
        <v>8.64675</v>
      </c>
      <c r="K125" s="23">
        <f>J125+I125+H125+G125+F125</f>
        <v>104.72175</v>
      </c>
      <c r="L125" s="23">
        <f>K125*E125</f>
        <v>104.72175</v>
      </c>
      <c r="M125" s="23" t="s">
        <v>94</v>
      </c>
    </row>
    <row r="126" s="3" customFormat="1" ht="39" customHeight="1" spans="1:13">
      <c r="A126" s="20">
        <v>6</v>
      </c>
      <c r="B126" s="22" t="s">
        <v>296</v>
      </c>
      <c r="C126" s="22" t="s">
        <v>297</v>
      </c>
      <c r="D126" s="17" t="s">
        <v>79</v>
      </c>
      <c r="E126" s="20">
        <v>1</v>
      </c>
      <c r="F126" s="23">
        <v>100</v>
      </c>
      <c r="G126" s="23">
        <v>4000</v>
      </c>
      <c r="H126" s="23">
        <f t="shared" si="31"/>
        <v>80</v>
      </c>
      <c r="I126" s="23">
        <f t="shared" ref="I126:I134" si="40">(H126+G126+F126)*$I$4</f>
        <v>209</v>
      </c>
      <c r="J126" s="23">
        <f t="shared" ref="J126:J134" si="41">(I126+H126+G126+F126)*$J$4</f>
        <v>395.01</v>
      </c>
      <c r="K126" s="23">
        <f t="shared" ref="K126:K134" si="42">J126+I126+H126+G126+F126</f>
        <v>4784.01</v>
      </c>
      <c r="L126" s="23">
        <f t="shared" ref="L126:L134" si="43">K126*E126</f>
        <v>4784.01</v>
      </c>
      <c r="M126" s="23" t="s">
        <v>213</v>
      </c>
    </row>
    <row r="127" s="3" customFormat="1" ht="39" customHeight="1" spans="1:13">
      <c r="A127" s="20">
        <v>7</v>
      </c>
      <c r="B127" s="22" t="s">
        <v>298</v>
      </c>
      <c r="C127" s="22" t="s">
        <v>299</v>
      </c>
      <c r="D127" s="17" t="s">
        <v>101</v>
      </c>
      <c r="E127" s="20">
        <v>1</v>
      </c>
      <c r="F127" s="23">
        <f t="shared" si="30"/>
        <v>0</v>
      </c>
      <c r="G127" s="23"/>
      <c r="H127" s="23">
        <f t="shared" si="31"/>
        <v>0</v>
      </c>
      <c r="I127" s="23">
        <f t="shared" si="40"/>
        <v>0</v>
      </c>
      <c r="J127" s="23">
        <f t="shared" si="41"/>
        <v>0</v>
      </c>
      <c r="K127" s="23">
        <f t="shared" si="42"/>
        <v>0</v>
      </c>
      <c r="L127" s="23">
        <f t="shared" si="43"/>
        <v>0</v>
      </c>
      <c r="M127" s="23" t="s">
        <v>34</v>
      </c>
    </row>
    <row r="128" s="3" customFormat="1" ht="48" spans="1:13">
      <c r="A128" s="20">
        <v>8</v>
      </c>
      <c r="B128" s="22" t="s">
        <v>216</v>
      </c>
      <c r="C128" s="22" t="s">
        <v>147</v>
      </c>
      <c r="D128" s="17" t="s">
        <v>114</v>
      </c>
      <c r="E128" s="20">
        <v>300</v>
      </c>
      <c r="F128" s="23">
        <v>0.6</v>
      </c>
      <c r="G128" s="23">
        <v>2</v>
      </c>
      <c r="H128" s="23">
        <f t="shared" si="31"/>
        <v>0.04</v>
      </c>
      <c r="I128" s="23">
        <f t="shared" si="40"/>
        <v>0.132</v>
      </c>
      <c r="J128" s="23">
        <f t="shared" si="41"/>
        <v>0.24948</v>
      </c>
      <c r="K128" s="23">
        <f t="shared" si="42"/>
        <v>3.02148</v>
      </c>
      <c r="L128" s="23">
        <f t="shared" si="43"/>
        <v>906.444</v>
      </c>
      <c r="M128" s="23" t="s">
        <v>42</v>
      </c>
    </row>
    <row r="129" s="3" customFormat="1" ht="48" spans="1:13">
      <c r="A129" s="20">
        <v>9</v>
      </c>
      <c r="B129" s="22" t="s">
        <v>218</v>
      </c>
      <c r="C129" s="22" t="s">
        <v>151</v>
      </c>
      <c r="D129" s="17" t="s">
        <v>114</v>
      </c>
      <c r="E129" s="20">
        <v>300</v>
      </c>
      <c r="F129" s="23">
        <f t="shared" si="30"/>
        <v>1.476</v>
      </c>
      <c r="G129" s="23">
        <v>7.38</v>
      </c>
      <c r="H129" s="23">
        <f t="shared" si="31"/>
        <v>0.1476</v>
      </c>
      <c r="I129" s="23">
        <f t="shared" si="40"/>
        <v>0.45018</v>
      </c>
      <c r="J129" s="23">
        <f t="shared" si="41"/>
        <v>0.8508402</v>
      </c>
      <c r="K129" s="23">
        <f t="shared" si="42"/>
        <v>10.3046202</v>
      </c>
      <c r="L129" s="23">
        <f t="shared" si="43"/>
        <v>3091.38606</v>
      </c>
      <c r="M129" s="23" t="s">
        <v>42</v>
      </c>
    </row>
    <row r="130" s="3" customFormat="1" ht="48" spans="1:13">
      <c r="A130" s="20">
        <v>10</v>
      </c>
      <c r="B130" s="22" t="s">
        <v>300</v>
      </c>
      <c r="C130" s="22" t="s">
        <v>301</v>
      </c>
      <c r="D130" s="17" t="s">
        <v>114</v>
      </c>
      <c r="E130" s="20">
        <v>320</v>
      </c>
      <c r="F130" s="23">
        <f t="shared" si="30"/>
        <v>0.52</v>
      </c>
      <c r="G130" s="23">
        <v>2.6</v>
      </c>
      <c r="H130" s="23">
        <f t="shared" si="31"/>
        <v>0.052</v>
      </c>
      <c r="I130" s="23">
        <f t="shared" si="40"/>
        <v>0.1586</v>
      </c>
      <c r="J130" s="23">
        <f t="shared" si="41"/>
        <v>0.299754</v>
      </c>
      <c r="K130" s="23">
        <f t="shared" si="42"/>
        <v>3.630354</v>
      </c>
      <c r="L130" s="23">
        <f t="shared" si="43"/>
        <v>1161.71328</v>
      </c>
      <c r="M130" s="23" t="s">
        <v>94</v>
      </c>
    </row>
    <row r="131" s="3" customFormat="1" ht="48" spans="1:13">
      <c r="A131" s="20">
        <v>11</v>
      </c>
      <c r="B131" s="22" t="s">
        <v>217</v>
      </c>
      <c r="C131" s="22" t="s">
        <v>149</v>
      </c>
      <c r="D131" s="17" t="s">
        <v>114</v>
      </c>
      <c r="E131" s="20">
        <v>40</v>
      </c>
      <c r="F131" s="23">
        <v>0.6</v>
      </c>
      <c r="G131" s="23">
        <v>2.5</v>
      </c>
      <c r="H131" s="23">
        <f t="shared" si="31"/>
        <v>0.05</v>
      </c>
      <c r="I131" s="23">
        <f t="shared" si="40"/>
        <v>0.1575</v>
      </c>
      <c r="J131" s="23">
        <f t="shared" si="41"/>
        <v>0.297675</v>
      </c>
      <c r="K131" s="23">
        <f t="shared" si="42"/>
        <v>3.605175</v>
      </c>
      <c r="L131" s="23">
        <f t="shared" si="43"/>
        <v>144.207</v>
      </c>
      <c r="M131" s="23" t="s">
        <v>42</v>
      </c>
    </row>
    <row r="132" s="3" customFormat="1" ht="48" spans="1:13">
      <c r="A132" s="20">
        <v>12</v>
      </c>
      <c r="B132" s="22" t="s">
        <v>302</v>
      </c>
      <c r="C132" s="22" t="s">
        <v>303</v>
      </c>
      <c r="D132" s="17" t="s">
        <v>114</v>
      </c>
      <c r="E132" s="20">
        <v>200</v>
      </c>
      <c r="F132" s="23">
        <f t="shared" si="30"/>
        <v>1.38</v>
      </c>
      <c r="G132" s="23">
        <v>6.9</v>
      </c>
      <c r="H132" s="23">
        <f t="shared" si="31"/>
        <v>0.138</v>
      </c>
      <c r="I132" s="23">
        <f t="shared" si="40"/>
        <v>0.4209</v>
      </c>
      <c r="J132" s="23">
        <f t="shared" si="41"/>
        <v>0.795501</v>
      </c>
      <c r="K132" s="23">
        <f t="shared" si="42"/>
        <v>9.634401</v>
      </c>
      <c r="L132" s="23">
        <f t="shared" si="43"/>
        <v>1926.8802</v>
      </c>
      <c r="M132" s="23" t="s">
        <v>42</v>
      </c>
    </row>
    <row r="133" s="3" customFormat="1" ht="48" spans="1:13">
      <c r="A133" s="20">
        <v>13</v>
      </c>
      <c r="B133" s="22" t="s">
        <v>157</v>
      </c>
      <c r="C133" s="22" t="s">
        <v>158</v>
      </c>
      <c r="D133" s="17" t="s">
        <v>114</v>
      </c>
      <c r="E133" s="20">
        <v>100</v>
      </c>
      <c r="F133" s="23">
        <v>0.8</v>
      </c>
      <c r="G133" s="23">
        <v>2.4</v>
      </c>
      <c r="H133" s="23">
        <f t="shared" si="31"/>
        <v>0.048</v>
      </c>
      <c r="I133" s="23">
        <f t="shared" si="40"/>
        <v>0.1624</v>
      </c>
      <c r="J133" s="23">
        <f t="shared" si="41"/>
        <v>0.306936</v>
      </c>
      <c r="K133" s="23">
        <f t="shared" si="42"/>
        <v>3.717336</v>
      </c>
      <c r="L133" s="23">
        <f t="shared" si="43"/>
        <v>371.7336</v>
      </c>
      <c r="M133" s="23" t="s">
        <v>94</v>
      </c>
    </row>
    <row r="134" s="3" customFormat="1" ht="48" spans="1:13">
      <c r="A134" s="20">
        <v>14</v>
      </c>
      <c r="B134" s="22" t="s">
        <v>159</v>
      </c>
      <c r="C134" s="22" t="s">
        <v>160</v>
      </c>
      <c r="D134" s="17" t="s">
        <v>114</v>
      </c>
      <c r="E134" s="20">
        <v>80</v>
      </c>
      <c r="F134" s="23">
        <f t="shared" si="30"/>
        <v>0.64</v>
      </c>
      <c r="G134" s="23">
        <v>3.2</v>
      </c>
      <c r="H134" s="23">
        <f t="shared" si="31"/>
        <v>0.064</v>
      </c>
      <c r="I134" s="23">
        <f t="shared" si="40"/>
        <v>0.1952</v>
      </c>
      <c r="J134" s="23">
        <f t="shared" si="41"/>
        <v>0.368928</v>
      </c>
      <c r="K134" s="23">
        <f t="shared" si="42"/>
        <v>4.468128</v>
      </c>
      <c r="L134" s="23">
        <f t="shared" si="43"/>
        <v>357.45024</v>
      </c>
      <c r="M134" s="23" t="s">
        <v>94</v>
      </c>
    </row>
    <row r="135" s="3" customFormat="1" ht="21" customHeight="1" spans="1:13">
      <c r="A135" s="15" t="s">
        <v>304</v>
      </c>
      <c r="B135" s="16"/>
      <c r="C135" s="16"/>
      <c r="D135" s="17" t="s">
        <v>30</v>
      </c>
      <c r="E135" s="18"/>
      <c r="F135" s="23">
        <f t="shared" ref="F135:F170" si="44">G135*0.2</f>
        <v>0</v>
      </c>
      <c r="G135" s="23"/>
      <c r="H135" s="23">
        <f t="shared" ref="H135:H170" si="45">G135*0.02</f>
        <v>0</v>
      </c>
      <c r="I135" s="23"/>
      <c r="J135" s="19"/>
      <c r="K135" s="23"/>
      <c r="L135" s="23">
        <f>SUM(L136:L149)</f>
        <v>26166.56616</v>
      </c>
      <c r="M135" s="23"/>
    </row>
    <row r="136" s="3" customFormat="1" ht="57" customHeight="1" spans="1:13">
      <c r="A136" s="20">
        <v>1</v>
      </c>
      <c r="B136" s="22" t="s">
        <v>305</v>
      </c>
      <c r="C136" s="22" t="s">
        <v>306</v>
      </c>
      <c r="D136" s="49" t="s">
        <v>79</v>
      </c>
      <c r="E136" s="20">
        <v>7</v>
      </c>
      <c r="F136" s="23">
        <f t="shared" si="44"/>
        <v>153</v>
      </c>
      <c r="G136" s="23">
        <v>765</v>
      </c>
      <c r="H136" s="23">
        <f t="shared" si="45"/>
        <v>15.3</v>
      </c>
      <c r="I136" s="23">
        <f t="shared" ref="I136:I149" si="46">(H136+G136+F136)*$I$4</f>
        <v>46.665</v>
      </c>
      <c r="J136" s="23">
        <f t="shared" ref="J136:J149" si="47">(I136+H136+G136+F136)*$J$4</f>
        <v>88.19685</v>
      </c>
      <c r="K136" s="23">
        <f t="shared" ref="K136:K149" si="48">J136+I136+H136+G136+F136</f>
        <v>1068.16185</v>
      </c>
      <c r="L136" s="23">
        <f t="shared" ref="L136:L149" si="49">K136*E136</f>
        <v>7477.13295</v>
      </c>
      <c r="M136" s="23" t="s">
        <v>53</v>
      </c>
    </row>
    <row r="137" s="3" customFormat="1" ht="57" customHeight="1" spans="1:13">
      <c r="A137" s="20">
        <v>2</v>
      </c>
      <c r="B137" s="22" t="s">
        <v>307</v>
      </c>
      <c r="C137" s="22" t="s">
        <v>308</v>
      </c>
      <c r="D137" s="49" t="s">
        <v>79</v>
      </c>
      <c r="E137" s="20">
        <v>6</v>
      </c>
      <c r="F137" s="23">
        <f t="shared" si="44"/>
        <v>59</v>
      </c>
      <c r="G137" s="23">
        <v>295</v>
      </c>
      <c r="H137" s="23">
        <f t="shared" si="45"/>
        <v>5.9</v>
      </c>
      <c r="I137" s="23">
        <f t="shared" si="46"/>
        <v>17.995</v>
      </c>
      <c r="J137" s="23">
        <f t="shared" si="47"/>
        <v>34.01055</v>
      </c>
      <c r="K137" s="23">
        <f t="shared" si="48"/>
        <v>411.90555</v>
      </c>
      <c r="L137" s="23">
        <f t="shared" si="49"/>
        <v>2471.4333</v>
      </c>
      <c r="M137" s="23" t="s">
        <v>53</v>
      </c>
    </row>
    <row r="138" s="3" customFormat="1" ht="57" customHeight="1" spans="1:13">
      <c r="A138" s="20">
        <v>3</v>
      </c>
      <c r="B138" s="22" t="s">
        <v>309</v>
      </c>
      <c r="C138" s="22" t="s">
        <v>310</v>
      </c>
      <c r="D138" s="49" t="s">
        <v>79</v>
      </c>
      <c r="E138" s="20">
        <v>1</v>
      </c>
      <c r="F138" s="23">
        <v>100</v>
      </c>
      <c r="G138" s="23">
        <v>685</v>
      </c>
      <c r="H138" s="23">
        <f t="shared" si="45"/>
        <v>13.7</v>
      </c>
      <c r="I138" s="23">
        <f t="shared" si="46"/>
        <v>39.935</v>
      </c>
      <c r="J138" s="23">
        <f t="shared" si="47"/>
        <v>75.47715</v>
      </c>
      <c r="K138" s="23">
        <f t="shared" si="48"/>
        <v>914.11215</v>
      </c>
      <c r="L138" s="23">
        <f t="shared" si="49"/>
        <v>914.11215</v>
      </c>
      <c r="M138" s="23" t="s">
        <v>53</v>
      </c>
    </row>
    <row r="139" s="3" customFormat="1" ht="39" customHeight="1" spans="1:13">
      <c r="A139" s="20">
        <v>4</v>
      </c>
      <c r="B139" s="18" t="s">
        <v>311</v>
      </c>
      <c r="C139" s="21" t="s">
        <v>312</v>
      </c>
      <c r="D139" s="17" t="s">
        <v>90</v>
      </c>
      <c r="E139" s="20">
        <v>7</v>
      </c>
      <c r="F139" s="23">
        <f t="shared" si="44"/>
        <v>32</v>
      </c>
      <c r="G139" s="23">
        <v>160</v>
      </c>
      <c r="H139" s="23">
        <f t="shared" si="45"/>
        <v>3.2</v>
      </c>
      <c r="I139" s="23">
        <f t="shared" si="46"/>
        <v>9.76</v>
      </c>
      <c r="J139" s="23">
        <f t="shared" si="47"/>
        <v>18.4464</v>
      </c>
      <c r="K139" s="23">
        <f t="shared" si="48"/>
        <v>223.4064</v>
      </c>
      <c r="L139" s="23">
        <f t="shared" si="49"/>
        <v>1563.8448</v>
      </c>
      <c r="M139" s="23" t="s">
        <v>53</v>
      </c>
    </row>
    <row r="140" s="3" customFormat="1" ht="39" customHeight="1" spans="1:13">
      <c r="A140" s="20">
        <v>5</v>
      </c>
      <c r="B140" s="22" t="s">
        <v>313</v>
      </c>
      <c r="C140" s="26" t="s">
        <v>314</v>
      </c>
      <c r="D140" s="17" t="s">
        <v>93</v>
      </c>
      <c r="E140" s="20">
        <v>7</v>
      </c>
      <c r="F140" s="23">
        <f t="shared" si="44"/>
        <v>64</v>
      </c>
      <c r="G140" s="23">
        <v>320</v>
      </c>
      <c r="H140" s="23">
        <f t="shared" si="45"/>
        <v>6.4</v>
      </c>
      <c r="I140" s="23">
        <f t="shared" si="46"/>
        <v>19.52</v>
      </c>
      <c r="J140" s="23">
        <f t="shared" si="47"/>
        <v>36.8928</v>
      </c>
      <c r="K140" s="23">
        <f t="shared" si="48"/>
        <v>446.8128</v>
      </c>
      <c r="L140" s="23">
        <f t="shared" si="49"/>
        <v>3127.6896</v>
      </c>
      <c r="M140" s="23" t="s">
        <v>94</v>
      </c>
    </row>
    <row r="141" s="3" customFormat="1" ht="39" customHeight="1" spans="1:13">
      <c r="A141" s="20">
        <v>6</v>
      </c>
      <c r="B141" s="18" t="s">
        <v>315</v>
      </c>
      <c r="C141" s="22" t="s">
        <v>316</v>
      </c>
      <c r="D141" s="17" t="s">
        <v>79</v>
      </c>
      <c r="E141" s="17">
        <v>7</v>
      </c>
      <c r="F141" s="23">
        <f t="shared" si="44"/>
        <v>8.4</v>
      </c>
      <c r="G141" s="23">
        <v>42</v>
      </c>
      <c r="H141" s="23">
        <f t="shared" si="45"/>
        <v>0.84</v>
      </c>
      <c r="I141" s="23">
        <f t="shared" si="46"/>
        <v>2.562</v>
      </c>
      <c r="J141" s="23">
        <f t="shared" si="47"/>
        <v>4.84218</v>
      </c>
      <c r="K141" s="23">
        <f t="shared" si="48"/>
        <v>58.64418</v>
      </c>
      <c r="L141" s="23">
        <f t="shared" si="49"/>
        <v>410.50926</v>
      </c>
      <c r="M141" s="23" t="s">
        <v>94</v>
      </c>
    </row>
    <row r="142" s="3" customFormat="1" ht="39" customHeight="1" spans="1:13">
      <c r="A142" s="20">
        <v>7</v>
      </c>
      <c r="B142" s="21" t="s">
        <v>317</v>
      </c>
      <c r="C142" s="22" t="s">
        <v>318</v>
      </c>
      <c r="D142" s="17" t="s">
        <v>104</v>
      </c>
      <c r="E142" s="17">
        <v>1</v>
      </c>
      <c r="F142" s="23">
        <f t="shared" si="44"/>
        <v>35</v>
      </c>
      <c r="G142" s="23">
        <v>175</v>
      </c>
      <c r="H142" s="23">
        <f t="shared" si="45"/>
        <v>3.5</v>
      </c>
      <c r="I142" s="23">
        <f t="shared" si="46"/>
        <v>10.675</v>
      </c>
      <c r="J142" s="23">
        <f t="shared" si="47"/>
        <v>20.17575</v>
      </c>
      <c r="K142" s="23">
        <f t="shared" si="48"/>
        <v>244.35075</v>
      </c>
      <c r="L142" s="23">
        <f t="shared" si="49"/>
        <v>244.35075</v>
      </c>
      <c r="M142" s="23" t="s">
        <v>94</v>
      </c>
    </row>
    <row r="143" s="3" customFormat="1" ht="39" customHeight="1" spans="1:13">
      <c r="A143" s="20">
        <v>8</v>
      </c>
      <c r="B143" s="21" t="s">
        <v>319</v>
      </c>
      <c r="C143" s="26" t="s">
        <v>320</v>
      </c>
      <c r="D143" s="17" t="s">
        <v>79</v>
      </c>
      <c r="E143" s="20">
        <v>2</v>
      </c>
      <c r="F143" s="23">
        <f t="shared" si="44"/>
        <v>106.4</v>
      </c>
      <c r="G143" s="23">
        <v>532</v>
      </c>
      <c r="H143" s="23">
        <f t="shared" si="45"/>
        <v>10.64</v>
      </c>
      <c r="I143" s="23">
        <f t="shared" si="46"/>
        <v>32.452</v>
      </c>
      <c r="J143" s="23">
        <f t="shared" si="47"/>
        <v>61.33428</v>
      </c>
      <c r="K143" s="23">
        <f t="shared" si="48"/>
        <v>742.82628</v>
      </c>
      <c r="L143" s="23">
        <f t="shared" si="49"/>
        <v>1485.65256</v>
      </c>
      <c r="M143" s="23" t="s">
        <v>31</v>
      </c>
    </row>
    <row r="144" s="3" customFormat="1" ht="39" customHeight="1" spans="1:13">
      <c r="A144" s="20">
        <v>9</v>
      </c>
      <c r="B144" s="22" t="s">
        <v>321</v>
      </c>
      <c r="C144" s="26" t="s">
        <v>322</v>
      </c>
      <c r="D144" s="17" t="s">
        <v>79</v>
      </c>
      <c r="E144" s="20">
        <v>1</v>
      </c>
      <c r="F144" s="23">
        <f t="shared" si="44"/>
        <v>147</v>
      </c>
      <c r="G144" s="23">
        <v>735</v>
      </c>
      <c r="H144" s="23">
        <f t="shared" si="45"/>
        <v>14.7</v>
      </c>
      <c r="I144" s="23">
        <f t="shared" si="46"/>
        <v>44.835</v>
      </c>
      <c r="J144" s="23">
        <f t="shared" si="47"/>
        <v>84.73815</v>
      </c>
      <c r="K144" s="23">
        <f t="shared" si="48"/>
        <v>1026.27315</v>
      </c>
      <c r="L144" s="23">
        <f t="shared" si="49"/>
        <v>1026.27315</v>
      </c>
      <c r="M144" s="23" t="s">
        <v>31</v>
      </c>
    </row>
    <row r="145" s="3" customFormat="1" ht="39" customHeight="1" spans="1:13">
      <c r="A145" s="20">
        <v>10</v>
      </c>
      <c r="B145" s="22" t="s">
        <v>323</v>
      </c>
      <c r="C145" s="26" t="s">
        <v>324</v>
      </c>
      <c r="D145" s="44" t="s">
        <v>101</v>
      </c>
      <c r="E145" s="38">
        <v>1</v>
      </c>
      <c r="F145" s="23">
        <v>300</v>
      </c>
      <c r="G145" s="23">
        <v>3560</v>
      </c>
      <c r="H145" s="23">
        <f t="shared" si="45"/>
        <v>71.2</v>
      </c>
      <c r="I145" s="23">
        <f t="shared" si="46"/>
        <v>196.56</v>
      </c>
      <c r="J145" s="23">
        <f t="shared" si="47"/>
        <v>371.4984</v>
      </c>
      <c r="K145" s="23">
        <f t="shared" si="48"/>
        <v>4499.2584</v>
      </c>
      <c r="L145" s="23">
        <f t="shared" si="49"/>
        <v>4499.2584</v>
      </c>
      <c r="M145" s="23" t="s">
        <v>31</v>
      </c>
    </row>
    <row r="146" s="3" customFormat="1" ht="39" customHeight="1" spans="1:13">
      <c r="A146" s="20">
        <v>11</v>
      </c>
      <c r="B146" s="22" t="s">
        <v>325</v>
      </c>
      <c r="C146" s="22" t="s">
        <v>326</v>
      </c>
      <c r="D146" s="17" t="s">
        <v>114</v>
      </c>
      <c r="E146" s="20">
        <v>140</v>
      </c>
      <c r="F146" s="23">
        <f t="shared" si="44"/>
        <v>0.5</v>
      </c>
      <c r="G146" s="23">
        <v>2.5</v>
      </c>
      <c r="H146" s="23">
        <f t="shared" si="45"/>
        <v>0.05</v>
      </c>
      <c r="I146" s="23">
        <f t="shared" si="46"/>
        <v>0.1525</v>
      </c>
      <c r="J146" s="23">
        <f t="shared" si="47"/>
        <v>0.288225</v>
      </c>
      <c r="K146" s="23">
        <f t="shared" si="48"/>
        <v>3.490725</v>
      </c>
      <c r="L146" s="23">
        <f t="shared" si="49"/>
        <v>488.7015</v>
      </c>
      <c r="M146" s="23" t="s">
        <v>42</v>
      </c>
    </row>
    <row r="147" s="3" customFormat="1" ht="39" customHeight="1" spans="1:13">
      <c r="A147" s="20">
        <v>12</v>
      </c>
      <c r="B147" s="22" t="s">
        <v>217</v>
      </c>
      <c r="C147" s="22" t="s">
        <v>149</v>
      </c>
      <c r="D147" s="17" t="s">
        <v>114</v>
      </c>
      <c r="E147" s="20">
        <v>140</v>
      </c>
      <c r="F147" s="23">
        <v>0.6</v>
      </c>
      <c r="G147" s="23">
        <v>2.5</v>
      </c>
      <c r="H147" s="23">
        <f t="shared" si="45"/>
        <v>0.05</v>
      </c>
      <c r="I147" s="23">
        <f t="shared" si="46"/>
        <v>0.1575</v>
      </c>
      <c r="J147" s="23">
        <f t="shared" si="47"/>
        <v>0.297675</v>
      </c>
      <c r="K147" s="23">
        <f t="shared" si="48"/>
        <v>3.605175</v>
      </c>
      <c r="L147" s="23">
        <f t="shared" si="49"/>
        <v>504.7245</v>
      </c>
      <c r="M147" s="23" t="s">
        <v>42</v>
      </c>
    </row>
    <row r="148" s="3" customFormat="1" ht="39" customHeight="1" spans="1:13">
      <c r="A148" s="20">
        <v>13</v>
      </c>
      <c r="B148" s="22" t="s">
        <v>327</v>
      </c>
      <c r="C148" s="22" t="s">
        <v>328</v>
      </c>
      <c r="D148" s="17" t="s">
        <v>114</v>
      </c>
      <c r="E148" s="20">
        <f>1320/220*140</f>
        <v>840</v>
      </c>
      <c r="F148" s="23">
        <v>0.6</v>
      </c>
      <c r="G148" s="23">
        <v>1.1</v>
      </c>
      <c r="H148" s="23">
        <f t="shared" si="45"/>
        <v>0.022</v>
      </c>
      <c r="I148" s="23">
        <f t="shared" si="46"/>
        <v>0.0861</v>
      </c>
      <c r="J148" s="23">
        <f t="shared" si="47"/>
        <v>0.162729</v>
      </c>
      <c r="K148" s="23">
        <f t="shared" si="48"/>
        <v>1.970829</v>
      </c>
      <c r="L148" s="23">
        <f t="shared" si="49"/>
        <v>1655.49636</v>
      </c>
      <c r="M148" s="23" t="s">
        <v>94</v>
      </c>
    </row>
    <row r="149" s="3" customFormat="1" ht="39" customHeight="1" spans="1:13">
      <c r="A149" s="20">
        <v>14</v>
      </c>
      <c r="B149" s="22" t="s">
        <v>157</v>
      </c>
      <c r="C149" s="22" t="s">
        <v>329</v>
      </c>
      <c r="D149" s="17" t="s">
        <v>114</v>
      </c>
      <c r="E149" s="20">
        <v>80</v>
      </c>
      <c r="F149" s="23">
        <v>0.8</v>
      </c>
      <c r="G149" s="23">
        <v>2.4</v>
      </c>
      <c r="H149" s="23">
        <f t="shared" si="45"/>
        <v>0.048</v>
      </c>
      <c r="I149" s="23">
        <f t="shared" si="46"/>
        <v>0.1624</v>
      </c>
      <c r="J149" s="23">
        <f t="shared" si="47"/>
        <v>0.306936</v>
      </c>
      <c r="K149" s="23">
        <f t="shared" si="48"/>
        <v>3.717336</v>
      </c>
      <c r="L149" s="23">
        <f t="shared" si="49"/>
        <v>297.38688</v>
      </c>
      <c r="M149" s="23" t="s">
        <v>94</v>
      </c>
    </row>
    <row r="150" s="3" customFormat="1" ht="21" customHeight="1" spans="1:13">
      <c r="A150" s="15" t="s">
        <v>330</v>
      </c>
      <c r="B150" s="16"/>
      <c r="C150" s="16"/>
      <c r="D150" s="17" t="s">
        <v>30</v>
      </c>
      <c r="E150" s="18"/>
      <c r="F150" s="23">
        <f t="shared" si="44"/>
        <v>0</v>
      </c>
      <c r="G150" s="23"/>
      <c r="H150" s="23">
        <f t="shared" si="45"/>
        <v>0</v>
      </c>
      <c r="I150" s="23"/>
      <c r="J150" s="19"/>
      <c r="K150" s="23"/>
      <c r="L150" s="23">
        <f>SUM(L151:L161)</f>
        <v>21129.0723</v>
      </c>
      <c r="M150" s="23"/>
    </row>
    <row r="151" s="3" customFormat="1" ht="48" spans="1:13">
      <c r="A151" s="43">
        <v>1</v>
      </c>
      <c r="B151" s="51" t="s">
        <v>331</v>
      </c>
      <c r="C151" s="22" t="s">
        <v>332</v>
      </c>
      <c r="D151" s="17" t="s">
        <v>79</v>
      </c>
      <c r="E151" s="17">
        <v>1</v>
      </c>
      <c r="F151" s="23">
        <v>0</v>
      </c>
      <c r="G151" s="23">
        <v>4700</v>
      </c>
      <c r="H151" s="23">
        <f t="shared" si="45"/>
        <v>94</v>
      </c>
      <c r="I151" s="23">
        <f t="shared" ref="I151:I161" si="50">(H151+G151+F151)*$I$4</f>
        <v>239.7</v>
      </c>
      <c r="J151" s="23">
        <f t="shared" ref="J151:J161" si="51">(I151+H151+G151+F151)*$J$4</f>
        <v>453.033</v>
      </c>
      <c r="K151" s="23">
        <f t="shared" ref="K151:K161" si="52">J151+I151+H151+G151+F151</f>
        <v>5486.733</v>
      </c>
      <c r="L151" s="23">
        <f t="shared" ref="L151:L161" si="53">K151*E151</f>
        <v>5486.733</v>
      </c>
      <c r="M151" s="23" t="s">
        <v>333</v>
      </c>
    </row>
    <row r="152" s="3" customFormat="1" ht="48" spans="1:13">
      <c r="A152" s="43">
        <v>2</v>
      </c>
      <c r="B152" s="51" t="s">
        <v>334</v>
      </c>
      <c r="C152" s="22" t="s">
        <v>335</v>
      </c>
      <c r="D152" s="17" t="s">
        <v>93</v>
      </c>
      <c r="E152" s="17">
        <v>0</v>
      </c>
      <c r="F152" s="23">
        <f t="shared" si="44"/>
        <v>0</v>
      </c>
      <c r="G152" s="23"/>
      <c r="H152" s="23">
        <f t="shared" si="45"/>
        <v>0</v>
      </c>
      <c r="I152" s="23">
        <f t="shared" si="50"/>
        <v>0</v>
      </c>
      <c r="J152" s="23">
        <f t="shared" si="51"/>
        <v>0</v>
      </c>
      <c r="K152" s="23">
        <f t="shared" si="52"/>
        <v>0</v>
      </c>
      <c r="L152" s="23">
        <f t="shared" si="53"/>
        <v>0</v>
      </c>
      <c r="M152" s="23"/>
    </row>
    <row r="153" s="3" customFormat="1" ht="36" spans="1:13">
      <c r="A153" s="43">
        <v>3</v>
      </c>
      <c r="B153" s="51" t="s">
        <v>336</v>
      </c>
      <c r="C153" s="22" t="s">
        <v>337</v>
      </c>
      <c r="D153" s="17" t="s">
        <v>79</v>
      </c>
      <c r="E153" s="17">
        <v>0</v>
      </c>
      <c r="F153" s="23">
        <f t="shared" si="44"/>
        <v>0</v>
      </c>
      <c r="G153" s="23"/>
      <c r="H153" s="23">
        <f t="shared" si="45"/>
        <v>0</v>
      </c>
      <c r="I153" s="23">
        <f t="shared" si="50"/>
        <v>0</v>
      </c>
      <c r="J153" s="23">
        <f t="shared" si="51"/>
        <v>0</v>
      </c>
      <c r="K153" s="23">
        <f t="shared" si="52"/>
        <v>0</v>
      </c>
      <c r="L153" s="23">
        <f t="shared" si="53"/>
        <v>0</v>
      </c>
      <c r="M153" s="23"/>
    </row>
    <row r="154" s="3" customFormat="1" ht="36" spans="1:13">
      <c r="A154" s="43">
        <v>4</v>
      </c>
      <c r="B154" s="51" t="s">
        <v>338</v>
      </c>
      <c r="C154" s="22" t="s">
        <v>339</v>
      </c>
      <c r="D154" s="17" t="s">
        <v>340</v>
      </c>
      <c r="E154" s="17">
        <v>0</v>
      </c>
      <c r="F154" s="23">
        <f t="shared" si="44"/>
        <v>0</v>
      </c>
      <c r="G154" s="23"/>
      <c r="H154" s="23">
        <f t="shared" si="45"/>
        <v>0</v>
      </c>
      <c r="I154" s="23">
        <f t="shared" si="50"/>
        <v>0</v>
      </c>
      <c r="J154" s="23">
        <f t="shared" si="51"/>
        <v>0</v>
      </c>
      <c r="K154" s="23">
        <f t="shared" si="52"/>
        <v>0</v>
      </c>
      <c r="L154" s="23">
        <f t="shared" si="53"/>
        <v>0</v>
      </c>
      <c r="M154" s="23" t="s">
        <v>341</v>
      </c>
    </row>
    <row r="155" s="3" customFormat="1" ht="48" spans="1:13">
      <c r="A155" s="43">
        <v>5</v>
      </c>
      <c r="B155" s="51" t="s">
        <v>342</v>
      </c>
      <c r="C155" s="22" t="s">
        <v>343</v>
      </c>
      <c r="D155" s="17" t="s">
        <v>93</v>
      </c>
      <c r="E155" s="17">
        <v>0</v>
      </c>
      <c r="F155" s="23">
        <f t="shared" si="44"/>
        <v>0</v>
      </c>
      <c r="G155" s="23"/>
      <c r="H155" s="23">
        <f t="shared" si="45"/>
        <v>0</v>
      </c>
      <c r="I155" s="23">
        <f t="shared" si="50"/>
        <v>0</v>
      </c>
      <c r="J155" s="23">
        <f t="shared" si="51"/>
        <v>0</v>
      </c>
      <c r="K155" s="23">
        <f t="shared" si="52"/>
        <v>0</v>
      </c>
      <c r="L155" s="23">
        <f t="shared" si="53"/>
        <v>0</v>
      </c>
      <c r="M155" s="23" t="s">
        <v>341</v>
      </c>
    </row>
    <row r="156" s="3" customFormat="1" ht="48" spans="1:13">
      <c r="A156" s="43">
        <v>6</v>
      </c>
      <c r="B156" s="51" t="s">
        <v>344</v>
      </c>
      <c r="C156" s="22" t="s">
        <v>345</v>
      </c>
      <c r="D156" s="17" t="s">
        <v>114</v>
      </c>
      <c r="E156" s="43">
        <v>50</v>
      </c>
      <c r="F156" s="23">
        <f t="shared" si="44"/>
        <v>37</v>
      </c>
      <c r="G156" s="23">
        <v>185</v>
      </c>
      <c r="H156" s="23">
        <f t="shared" si="45"/>
        <v>3.7</v>
      </c>
      <c r="I156" s="23">
        <f t="shared" si="50"/>
        <v>11.285</v>
      </c>
      <c r="J156" s="23">
        <f t="shared" si="51"/>
        <v>21.32865</v>
      </c>
      <c r="K156" s="23">
        <f t="shared" si="52"/>
        <v>258.31365</v>
      </c>
      <c r="L156" s="23">
        <f t="shared" si="53"/>
        <v>12915.6825</v>
      </c>
      <c r="M156" s="23" t="s">
        <v>94</v>
      </c>
    </row>
    <row r="157" s="3" customFormat="1" ht="48" spans="1:13">
      <c r="A157" s="43">
        <v>7</v>
      </c>
      <c r="B157" s="51" t="s">
        <v>346</v>
      </c>
      <c r="C157" s="22" t="s">
        <v>347</v>
      </c>
      <c r="D157" s="17" t="s">
        <v>101</v>
      </c>
      <c r="E157" s="43">
        <v>1</v>
      </c>
      <c r="F157" s="23">
        <f t="shared" si="44"/>
        <v>6.6</v>
      </c>
      <c r="G157" s="23">
        <v>33</v>
      </c>
      <c r="H157" s="23">
        <f t="shared" si="45"/>
        <v>0.66</v>
      </c>
      <c r="I157" s="23">
        <f t="shared" si="50"/>
        <v>2.013</v>
      </c>
      <c r="J157" s="23">
        <f t="shared" si="51"/>
        <v>3.80457</v>
      </c>
      <c r="K157" s="23">
        <f t="shared" si="52"/>
        <v>46.07757</v>
      </c>
      <c r="L157" s="23">
        <f t="shared" si="53"/>
        <v>46.07757</v>
      </c>
      <c r="M157" s="23" t="s">
        <v>94</v>
      </c>
    </row>
    <row r="158" s="3" customFormat="1" ht="36" spans="1:13">
      <c r="A158" s="43">
        <v>8</v>
      </c>
      <c r="B158" s="51" t="s">
        <v>348</v>
      </c>
      <c r="C158" s="22" t="s">
        <v>349</v>
      </c>
      <c r="D158" s="17" t="s">
        <v>93</v>
      </c>
      <c r="E158" s="43">
        <v>1</v>
      </c>
      <c r="F158" s="23">
        <v>10</v>
      </c>
      <c r="G158" s="23">
        <v>65</v>
      </c>
      <c r="H158" s="23">
        <f t="shared" si="45"/>
        <v>1.3</v>
      </c>
      <c r="I158" s="23">
        <f t="shared" si="50"/>
        <v>3.815</v>
      </c>
      <c r="J158" s="23">
        <f t="shared" si="51"/>
        <v>7.21035</v>
      </c>
      <c r="K158" s="23">
        <f t="shared" si="52"/>
        <v>87.32535</v>
      </c>
      <c r="L158" s="23">
        <f t="shared" si="53"/>
        <v>87.32535</v>
      </c>
      <c r="M158" s="23" t="s">
        <v>94</v>
      </c>
    </row>
    <row r="159" s="3" customFormat="1" ht="36" spans="1:13">
      <c r="A159" s="43">
        <v>9</v>
      </c>
      <c r="B159" s="51" t="s">
        <v>350</v>
      </c>
      <c r="C159" s="22" t="s">
        <v>351</v>
      </c>
      <c r="D159" s="17" t="s">
        <v>93</v>
      </c>
      <c r="E159" s="43">
        <v>1</v>
      </c>
      <c r="F159" s="52">
        <f t="shared" si="44"/>
        <v>14.4</v>
      </c>
      <c r="G159" s="23">
        <v>72</v>
      </c>
      <c r="H159" s="23">
        <f t="shared" si="45"/>
        <v>1.44</v>
      </c>
      <c r="I159" s="23">
        <f t="shared" si="50"/>
        <v>4.392</v>
      </c>
      <c r="J159" s="23">
        <f t="shared" si="51"/>
        <v>8.30088</v>
      </c>
      <c r="K159" s="23">
        <f t="shared" si="52"/>
        <v>100.53288</v>
      </c>
      <c r="L159" s="23">
        <f t="shared" si="53"/>
        <v>100.53288</v>
      </c>
      <c r="M159" s="23" t="s">
        <v>94</v>
      </c>
    </row>
    <row r="160" s="3" customFormat="1" ht="39" customHeight="1" spans="1:13">
      <c r="A160" s="43">
        <v>10</v>
      </c>
      <c r="B160" s="51" t="s">
        <v>352</v>
      </c>
      <c r="C160" s="22" t="s">
        <v>353</v>
      </c>
      <c r="D160" s="17" t="s">
        <v>114</v>
      </c>
      <c r="E160" s="17">
        <v>18</v>
      </c>
      <c r="F160" s="23">
        <f t="shared" si="44"/>
        <v>11</v>
      </c>
      <c r="G160" s="23">
        <v>55</v>
      </c>
      <c r="H160" s="23">
        <f t="shared" si="45"/>
        <v>1.1</v>
      </c>
      <c r="I160" s="23">
        <f t="shared" si="50"/>
        <v>3.355</v>
      </c>
      <c r="J160" s="23">
        <f t="shared" si="51"/>
        <v>6.34095</v>
      </c>
      <c r="K160" s="23">
        <f t="shared" si="52"/>
        <v>76.79595</v>
      </c>
      <c r="L160" s="23">
        <f t="shared" si="53"/>
        <v>1382.3271</v>
      </c>
      <c r="M160" s="23" t="s">
        <v>94</v>
      </c>
    </row>
    <row r="161" s="3" customFormat="1" ht="39" customHeight="1" spans="1:13">
      <c r="A161" s="43">
        <v>11</v>
      </c>
      <c r="B161" s="51" t="s">
        <v>354</v>
      </c>
      <c r="C161" s="22" t="s">
        <v>355</v>
      </c>
      <c r="D161" s="17" t="s">
        <v>114</v>
      </c>
      <c r="E161" s="17">
        <v>18</v>
      </c>
      <c r="F161" s="23">
        <v>8</v>
      </c>
      <c r="G161" s="23">
        <v>45</v>
      </c>
      <c r="H161" s="23">
        <f t="shared" si="45"/>
        <v>0.9</v>
      </c>
      <c r="I161" s="23">
        <f t="shared" si="50"/>
        <v>2.695</v>
      </c>
      <c r="J161" s="23">
        <f t="shared" si="51"/>
        <v>5.09355</v>
      </c>
      <c r="K161" s="23">
        <f t="shared" si="52"/>
        <v>61.68855</v>
      </c>
      <c r="L161" s="23">
        <f t="shared" si="53"/>
        <v>1110.3939</v>
      </c>
      <c r="M161" s="23" t="s">
        <v>94</v>
      </c>
    </row>
    <row r="162" s="3" customFormat="1" ht="21" customHeight="1" spans="1:13">
      <c r="A162" s="15" t="s">
        <v>356</v>
      </c>
      <c r="B162" s="16"/>
      <c r="C162" s="16"/>
      <c r="D162" s="17" t="s">
        <v>30</v>
      </c>
      <c r="E162" s="18"/>
      <c r="F162" s="23">
        <f t="shared" si="44"/>
        <v>0</v>
      </c>
      <c r="G162" s="23"/>
      <c r="H162" s="23">
        <f t="shared" si="45"/>
        <v>0</v>
      </c>
      <c r="I162" s="23"/>
      <c r="J162" s="19"/>
      <c r="K162" s="23"/>
      <c r="L162" s="23">
        <f>SUM(L163:L170)</f>
        <v>34001.391984</v>
      </c>
      <c r="M162" s="23"/>
    </row>
    <row r="163" s="3" customFormat="1" ht="39" customHeight="1" spans="1:13">
      <c r="A163" s="20">
        <v>1</v>
      </c>
      <c r="B163" s="22" t="s">
        <v>357</v>
      </c>
      <c r="C163" s="22" t="s">
        <v>358</v>
      </c>
      <c r="D163" s="17" t="s">
        <v>359</v>
      </c>
      <c r="E163" s="20">
        <v>14</v>
      </c>
      <c r="F163" s="23">
        <f t="shared" si="44"/>
        <v>110</v>
      </c>
      <c r="G163" s="23">
        <v>550</v>
      </c>
      <c r="H163" s="23">
        <f t="shared" si="45"/>
        <v>11</v>
      </c>
      <c r="I163" s="23">
        <f t="shared" ref="I163:I165" si="54">(H163+G163+F163)*$I$4</f>
        <v>33.55</v>
      </c>
      <c r="J163" s="23">
        <f t="shared" ref="J163:J165" si="55">(I163+H163+G163+F163)*$J$4</f>
        <v>63.4095</v>
      </c>
      <c r="K163" s="23">
        <f t="shared" ref="K163:K165" si="56">J163+I163+H163+G163+F163</f>
        <v>767.9595</v>
      </c>
      <c r="L163" s="23">
        <f t="shared" ref="L163:L170" si="57">K163*E163</f>
        <v>10751.433</v>
      </c>
      <c r="M163" s="23" t="s">
        <v>94</v>
      </c>
    </row>
    <row r="164" s="3" customFormat="1" ht="39" customHeight="1" spans="1:13">
      <c r="A164" s="20">
        <v>2</v>
      </c>
      <c r="B164" s="22" t="s">
        <v>360</v>
      </c>
      <c r="C164" s="22" t="s">
        <v>361</v>
      </c>
      <c r="D164" s="17" t="s">
        <v>359</v>
      </c>
      <c r="E164" s="20">
        <v>1</v>
      </c>
      <c r="F164" s="23">
        <f t="shared" si="44"/>
        <v>170</v>
      </c>
      <c r="G164" s="23">
        <v>850</v>
      </c>
      <c r="H164" s="23">
        <f t="shared" si="45"/>
        <v>17</v>
      </c>
      <c r="I164" s="23">
        <f t="shared" si="54"/>
        <v>51.85</v>
      </c>
      <c r="J164" s="23">
        <f t="shared" si="55"/>
        <v>97.9965</v>
      </c>
      <c r="K164" s="23">
        <f t="shared" si="56"/>
        <v>1186.8465</v>
      </c>
      <c r="L164" s="23">
        <f t="shared" si="57"/>
        <v>1186.8465</v>
      </c>
      <c r="M164" s="23" t="s">
        <v>94</v>
      </c>
    </row>
    <row r="165" s="3" customFormat="1" ht="39" customHeight="1" spans="1:13">
      <c r="A165" s="20">
        <v>3</v>
      </c>
      <c r="B165" s="22" t="s">
        <v>362</v>
      </c>
      <c r="C165" s="22" t="s">
        <v>363</v>
      </c>
      <c r="D165" s="17" t="s">
        <v>114</v>
      </c>
      <c r="E165" s="20">
        <f>5.5*4</f>
        <v>22</v>
      </c>
      <c r="F165" s="23">
        <f t="shared" si="44"/>
        <v>1.98</v>
      </c>
      <c r="G165" s="23">
        <v>9.9</v>
      </c>
      <c r="H165" s="23">
        <f t="shared" si="45"/>
        <v>0.198</v>
      </c>
      <c r="I165" s="23">
        <f t="shared" si="54"/>
        <v>0.6039</v>
      </c>
      <c r="J165" s="23">
        <f t="shared" si="55"/>
        <v>1.141371</v>
      </c>
      <c r="K165" s="23">
        <f t="shared" si="56"/>
        <v>13.823271</v>
      </c>
      <c r="L165" s="23">
        <f t="shared" si="57"/>
        <v>304.111962</v>
      </c>
      <c r="M165" s="23" t="s">
        <v>94</v>
      </c>
    </row>
    <row r="166" s="3" customFormat="1" ht="39" customHeight="1" spans="1:13">
      <c r="A166" s="20">
        <v>4</v>
      </c>
      <c r="B166" s="22" t="s">
        <v>364</v>
      </c>
      <c r="C166" s="22" t="s">
        <v>365</v>
      </c>
      <c r="D166" s="17" t="s">
        <v>114</v>
      </c>
      <c r="E166" s="20">
        <f>2*17.5+1*(71.5+101.9)</f>
        <v>208.4</v>
      </c>
      <c r="F166" s="23">
        <f t="shared" si="44"/>
        <v>2.9</v>
      </c>
      <c r="G166" s="23">
        <v>14.5</v>
      </c>
      <c r="H166" s="23">
        <f t="shared" si="45"/>
        <v>0.29</v>
      </c>
      <c r="I166" s="23">
        <f t="shared" ref="I166:I171" si="58">(H166+G166+F166)*$I$4</f>
        <v>0.8845</v>
      </c>
      <c r="J166" s="23">
        <f t="shared" ref="J166:J171" si="59">(I166+H166+G166+F166)*$J$4</f>
        <v>1.671705</v>
      </c>
      <c r="K166" s="23">
        <f t="shared" ref="K166:K171" si="60">J166+I166+H166+G166+F166</f>
        <v>20.246205</v>
      </c>
      <c r="L166" s="23">
        <f t="shared" si="57"/>
        <v>4219.309122</v>
      </c>
      <c r="M166" s="23" t="s">
        <v>94</v>
      </c>
    </row>
    <row r="167" s="3" customFormat="1" ht="39" customHeight="1" spans="1:13">
      <c r="A167" s="20">
        <v>5</v>
      </c>
      <c r="B167" s="22" t="s">
        <v>366</v>
      </c>
      <c r="C167" s="22" t="s">
        <v>367</v>
      </c>
      <c r="D167" s="17" t="s">
        <v>114</v>
      </c>
      <c r="E167" s="20">
        <f>2*(9+12)</f>
        <v>42</v>
      </c>
      <c r="F167" s="23">
        <f t="shared" si="44"/>
        <v>1</v>
      </c>
      <c r="G167" s="23">
        <v>5</v>
      </c>
      <c r="H167" s="23">
        <f t="shared" si="45"/>
        <v>0.1</v>
      </c>
      <c r="I167" s="23">
        <f t="shared" si="58"/>
        <v>0.305</v>
      </c>
      <c r="J167" s="23">
        <f t="shared" si="59"/>
        <v>0.57645</v>
      </c>
      <c r="K167" s="23">
        <f t="shared" si="60"/>
        <v>6.98145</v>
      </c>
      <c r="L167" s="23">
        <f t="shared" si="57"/>
        <v>293.2209</v>
      </c>
      <c r="M167" s="23" t="s">
        <v>94</v>
      </c>
    </row>
    <row r="168" s="3" customFormat="1" ht="39" customHeight="1" spans="1:13">
      <c r="A168" s="20">
        <v>5</v>
      </c>
      <c r="B168" s="53" t="s">
        <v>368</v>
      </c>
      <c r="C168" s="54" t="s">
        <v>369</v>
      </c>
      <c r="D168" s="55" t="s">
        <v>79</v>
      </c>
      <c r="E168" s="56">
        <v>1</v>
      </c>
      <c r="F168" s="23">
        <v>100</v>
      </c>
      <c r="G168" s="23">
        <v>4000</v>
      </c>
      <c r="H168" s="23">
        <v>80.5</v>
      </c>
      <c r="I168" s="23">
        <f t="shared" si="58"/>
        <v>209.025</v>
      </c>
      <c r="J168" s="23">
        <f t="shared" si="59"/>
        <v>395.05725</v>
      </c>
      <c r="K168" s="23">
        <f t="shared" si="60"/>
        <v>4784.58225</v>
      </c>
      <c r="L168" s="23">
        <f t="shared" si="57"/>
        <v>4784.58225</v>
      </c>
      <c r="M168" s="23" t="s">
        <v>94</v>
      </c>
    </row>
    <row r="169" s="3" customFormat="1" ht="39" customHeight="1" spans="1:13">
      <c r="A169" s="20">
        <v>6</v>
      </c>
      <c r="B169" s="22" t="s">
        <v>370</v>
      </c>
      <c r="C169" s="22" t="s">
        <v>371</v>
      </c>
      <c r="D169" s="17" t="s">
        <v>372</v>
      </c>
      <c r="E169" s="20">
        <v>255</v>
      </c>
      <c r="F169" s="23">
        <f t="shared" si="44"/>
        <v>4</v>
      </c>
      <c r="G169" s="23">
        <v>20</v>
      </c>
      <c r="H169" s="23">
        <f t="shared" si="45"/>
        <v>0.4</v>
      </c>
      <c r="I169" s="23">
        <f t="shared" si="58"/>
        <v>1.22</v>
      </c>
      <c r="J169" s="23">
        <f t="shared" si="59"/>
        <v>2.3058</v>
      </c>
      <c r="K169" s="23">
        <f t="shared" si="60"/>
        <v>27.9258</v>
      </c>
      <c r="L169" s="23">
        <f t="shared" si="57"/>
        <v>7121.079</v>
      </c>
      <c r="M169" s="23" t="s">
        <v>94</v>
      </c>
    </row>
    <row r="170" s="3" customFormat="1" ht="39" customHeight="1" spans="1:13">
      <c r="A170" s="20">
        <v>7</v>
      </c>
      <c r="B170" s="30" t="s">
        <v>373</v>
      </c>
      <c r="C170" s="22" t="s">
        <v>374</v>
      </c>
      <c r="D170" s="31" t="s">
        <v>372</v>
      </c>
      <c r="E170" s="32">
        <v>255</v>
      </c>
      <c r="F170" s="23">
        <f t="shared" si="44"/>
        <v>3</v>
      </c>
      <c r="G170" s="23">
        <v>15</v>
      </c>
      <c r="H170" s="23">
        <f t="shared" si="45"/>
        <v>0.3</v>
      </c>
      <c r="I170" s="23">
        <f t="shared" si="58"/>
        <v>0.915</v>
      </c>
      <c r="J170" s="23">
        <f t="shared" si="59"/>
        <v>1.72935</v>
      </c>
      <c r="K170" s="23">
        <f t="shared" si="60"/>
        <v>20.94435</v>
      </c>
      <c r="L170" s="23">
        <f t="shared" si="57"/>
        <v>5340.80925</v>
      </c>
      <c r="M170" s="23" t="s">
        <v>94</v>
      </c>
    </row>
    <row r="171" s="3" customFormat="1" ht="21" customHeight="1" spans="1:13">
      <c r="A171" s="15" t="s">
        <v>375</v>
      </c>
      <c r="B171" s="16"/>
      <c r="C171" s="57"/>
      <c r="D171" s="17" t="s">
        <v>376</v>
      </c>
      <c r="E171" s="20">
        <v>1</v>
      </c>
      <c r="F171" s="23"/>
      <c r="G171" s="23"/>
      <c r="H171" s="23"/>
      <c r="I171" s="23">
        <f t="shared" si="58"/>
        <v>0</v>
      </c>
      <c r="J171" s="23">
        <f t="shared" si="59"/>
        <v>0</v>
      </c>
      <c r="K171" s="23">
        <f t="shared" si="60"/>
        <v>0</v>
      </c>
      <c r="L171" s="23">
        <v>3000</v>
      </c>
      <c r="M171" s="23"/>
    </row>
    <row r="172" s="2" customFormat="1" ht="21" customHeight="1" spans="1:13">
      <c r="A172" s="15" t="s">
        <v>377</v>
      </c>
      <c r="B172" s="16"/>
      <c r="C172" s="57"/>
      <c r="D172" s="17" t="s">
        <v>30</v>
      </c>
      <c r="E172" s="17"/>
      <c r="F172" s="23"/>
      <c r="G172" s="23"/>
      <c r="H172" s="23"/>
      <c r="I172" s="23"/>
      <c r="J172" s="23"/>
      <c r="K172" s="23"/>
      <c r="L172" s="49">
        <f>L5+L21+L46+L81+L99+L102+L113+L120+L135+L150+L162+L171</f>
        <v>790000.033764</v>
      </c>
      <c r="M172" s="23"/>
    </row>
  </sheetData>
  <autoFilter xmlns:etc="http://www.wps.cn/officeDocument/2017/etCustomData" ref="A3:M172" etc:filterBottomFollowUsedRange="0">
    <extLst/>
  </autoFilter>
  <mergeCells count="26">
    <mergeCell ref="A1:M1"/>
    <mergeCell ref="F2:J2"/>
    <mergeCell ref="A5:C5"/>
    <mergeCell ref="A21:C21"/>
    <mergeCell ref="A46:C46"/>
    <mergeCell ref="A81:C81"/>
    <mergeCell ref="A99:C99"/>
    <mergeCell ref="A102:C102"/>
    <mergeCell ref="A113:C113"/>
    <mergeCell ref="A120:C120"/>
    <mergeCell ref="A135:C135"/>
    <mergeCell ref="A150:C150"/>
    <mergeCell ref="A162:C162"/>
    <mergeCell ref="A171:C171"/>
    <mergeCell ref="A172:C172"/>
    <mergeCell ref="A2:A4"/>
    <mergeCell ref="B2:B4"/>
    <mergeCell ref="C2:C4"/>
    <mergeCell ref="D2:D4"/>
    <mergeCell ref="E2:E4"/>
    <mergeCell ref="F3:F4"/>
    <mergeCell ref="G3:G4"/>
    <mergeCell ref="H3:H4"/>
    <mergeCell ref="K2:K4"/>
    <mergeCell ref="L2:L4"/>
    <mergeCell ref="M2:M4"/>
  </mergeCells>
  <pageMargins left="0.75" right="0.75" top="1" bottom="1" header="0.5" footer="1"/>
  <pageSetup paperSize="9" orientation="portrait"/>
  <headerFooter/>
  <ignoredErrors>
    <ignoredError sqref="L151:L161 L138:L141 L121:L123 L104:L112 L114:L117 L146:L149 L133:L134 L126:L129"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报价说明</vt:lpstr>
      <vt:lpstr>天逸项目智能化工程汇总表</vt:lpstr>
      <vt:lpstr>天逸项目智能化工程清单报价表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开元壹号-冰飞神话15037954375</cp:lastModifiedBy>
  <cp:revision>0</cp:revision>
  <dcterms:created xsi:type="dcterms:W3CDTF">2024-07-18T07:08:00Z</dcterms:created>
  <dcterms:modified xsi:type="dcterms:W3CDTF">2025-10-12T03:12:55Z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E1DD8B3C68EF49F5B9E0E50707F5DCAF_12</vt:lpwstr>
  </property>
  <property fmtid="{D5CDD505-2E9C-101B-9397-08002B2CF9AE}" pid="3" name="KSOProductBuildVer">
    <vt:lpwstr>2052-12.1.0.23125</vt:lpwstr>
  </property>
</Properties>
</file>